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Edile\FormationElections\"/>
    </mc:Choice>
  </mc:AlternateContent>
  <bookViews>
    <workbookView xWindow="360" yWindow="375" windowWidth="28275" windowHeight="12300"/>
  </bookViews>
  <sheets>
    <sheet name="repartition des sièges" sheetId="1" r:id="rId1"/>
    <sheet name="REPARTITION CC" sheetId="4" state="hidden" r:id="rId2"/>
    <sheet name="répartition CM" sheetId="5" state="hidden" r:id="rId3"/>
  </sheets>
  <calcPr calcId="152511"/>
</workbook>
</file>

<file path=xl/calcChain.xml><?xml version="1.0" encoding="utf-8"?>
<calcChain xmlns="http://schemas.openxmlformats.org/spreadsheetml/2006/main">
  <c r="J20" i="1" l="1"/>
  <c r="L20" i="1" s="1"/>
  <c r="C37" i="1"/>
  <c r="D27" i="1" s="1"/>
  <c r="J14" i="1"/>
  <c r="L14" i="1" s="1"/>
  <c r="E19" i="1" l="1"/>
  <c r="E36" i="1"/>
  <c r="E34" i="1"/>
  <c r="E32" i="1"/>
  <c r="E30" i="1"/>
  <c r="E28" i="1"/>
  <c r="E20" i="1"/>
  <c r="E21" i="1" s="1"/>
  <c r="E27" i="1"/>
  <c r="E35" i="1"/>
  <c r="E33" i="1"/>
  <c r="E31" i="1"/>
  <c r="E29" i="1"/>
  <c r="D28" i="1"/>
  <c r="D30" i="1"/>
  <c r="D32" i="1"/>
  <c r="D34" i="1"/>
  <c r="D36" i="1"/>
  <c r="D29" i="1"/>
  <c r="D31" i="1"/>
  <c r="D33" i="1"/>
  <c r="D35" i="1"/>
  <c r="N29" i="1"/>
  <c r="B7" i="4" s="1"/>
  <c r="N31" i="1"/>
  <c r="B9" i="4" s="1"/>
  <c r="N33" i="1"/>
  <c r="B11" i="4" s="1"/>
  <c r="N35" i="1"/>
  <c r="B13" i="4" s="1"/>
  <c r="N27" i="1"/>
  <c r="B5" i="4" s="1"/>
  <c r="N30" i="1"/>
  <c r="B8" i="4" s="1"/>
  <c r="N32" i="1"/>
  <c r="B10" i="4" s="1"/>
  <c r="N34" i="1"/>
  <c r="B12" i="4" s="1"/>
  <c r="N36" i="1"/>
  <c r="B14" i="4" s="1"/>
  <c r="N28" i="1"/>
  <c r="B6" i="4" s="1"/>
  <c r="K20" i="1"/>
  <c r="M20" i="1" s="1"/>
  <c r="K14" i="1"/>
  <c r="M14" i="1" s="1"/>
  <c r="B33" i="4" l="1"/>
  <c r="D37" i="1"/>
  <c r="M27" i="1"/>
  <c r="M30" i="1"/>
  <c r="M32" i="1"/>
  <c r="M34" i="1"/>
  <c r="M36" i="1"/>
  <c r="M29" i="1"/>
  <c r="M31" i="1"/>
  <c r="M33" i="1"/>
  <c r="M35" i="1"/>
  <c r="O20" i="1"/>
  <c r="B34" i="4" s="1"/>
  <c r="M28" i="1"/>
  <c r="O14" i="1"/>
  <c r="B16" i="5" s="1"/>
  <c r="F28" i="1" l="1"/>
  <c r="G34" i="1"/>
  <c r="C12" i="5" s="1"/>
  <c r="B12" i="5" s="1"/>
  <c r="G27" i="1"/>
  <c r="C5" i="5" s="1"/>
  <c r="B5" i="5" s="1"/>
  <c r="G29" i="1"/>
  <c r="C7" i="5" s="1"/>
  <c r="B7" i="5" s="1"/>
  <c r="F31" i="1"/>
  <c r="G30" i="1"/>
  <c r="C8" i="5" s="1"/>
  <c r="B8" i="5" s="1"/>
  <c r="F32" i="1"/>
  <c r="G33" i="1"/>
  <c r="C11" i="5" s="1"/>
  <c r="B11" i="5" s="1"/>
  <c r="F35" i="1"/>
  <c r="F36" i="1"/>
  <c r="F27" i="1"/>
  <c r="G35" i="1"/>
  <c r="C13" i="5" s="1"/>
  <c r="B13" i="5" s="1"/>
  <c r="G31" i="1"/>
  <c r="C9" i="5" s="1"/>
  <c r="G36" i="1"/>
  <c r="C14" i="5" s="1"/>
  <c r="B14" i="5" s="1"/>
  <c r="G32" i="1"/>
  <c r="C10" i="5" s="1"/>
  <c r="B10" i="5" s="1"/>
  <c r="G28" i="1"/>
  <c r="C6" i="5" s="1"/>
  <c r="B6" i="5" s="1"/>
  <c r="F33" i="1"/>
  <c r="F29" i="1"/>
  <c r="F34" i="1"/>
  <c r="F30" i="1"/>
  <c r="M37" i="1"/>
  <c r="C38" i="1" l="1"/>
  <c r="B9" i="5"/>
  <c r="B15" i="5" s="1"/>
  <c r="C17" i="5" l="1"/>
  <c r="B17" i="5" s="1"/>
  <c r="B18" i="5" s="1"/>
  <c r="D9" i="5" s="1"/>
  <c r="E9" i="5" s="1"/>
  <c r="G9" i="5" s="1"/>
  <c r="B35" i="4"/>
  <c r="B36" i="4" s="1"/>
  <c r="D12" i="5" l="1"/>
  <c r="E12" i="5" s="1"/>
  <c r="G12" i="5" s="1"/>
  <c r="D11" i="5"/>
  <c r="E11" i="5" s="1"/>
  <c r="G11" i="5" s="1"/>
  <c r="D13" i="5"/>
  <c r="E13" i="5" s="1"/>
  <c r="G13" i="5" s="1"/>
  <c r="D8" i="5"/>
  <c r="E8" i="5" s="1"/>
  <c r="G8" i="5" s="1"/>
  <c r="D5" i="5"/>
  <c r="E5" i="5" s="1"/>
  <c r="G5" i="5" s="1"/>
  <c r="D14" i="5"/>
  <c r="E14" i="5" s="1"/>
  <c r="G14" i="5" s="1"/>
  <c r="D10" i="5"/>
  <c r="E10" i="5" s="1"/>
  <c r="G10" i="5" s="1"/>
  <c r="D6" i="5"/>
  <c r="E6" i="5" s="1"/>
  <c r="G6" i="5" s="1"/>
  <c r="D7" i="5"/>
  <c r="E7" i="5" s="1"/>
  <c r="G7" i="5" s="1"/>
  <c r="C24" i="4"/>
  <c r="D24" i="4" s="1"/>
  <c r="F24" i="4" s="1"/>
  <c r="C30" i="4"/>
  <c r="D30" i="4" s="1"/>
  <c r="F30" i="4" s="1"/>
  <c r="C22" i="4"/>
  <c r="D22" i="4" s="1"/>
  <c r="F22" i="4" s="1"/>
  <c r="C6" i="4"/>
  <c r="D6" i="4" s="1"/>
  <c r="F6" i="4" s="1"/>
  <c r="C7" i="4"/>
  <c r="D7" i="4" s="1"/>
  <c r="F7" i="4" s="1"/>
  <c r="C21" i="4"/>
  <c r="D21" i="4" s="1"/>
  <c r="F21" i="4" s="1"/>
  <c r="C26" i="4"/>
  <c r="D26" i="4" s="1"/>
  <c r="F26" i="4" s="1"/>
  <c r="C31" i="4"/>
  <c r="D31" i="4" s="1"/>
  <c r="F31" i="4" s="1"/>
  <c r="C10" i="4"/>
  <c r="D10" i="4" s="1"/>
  <c r="F10" i="4" s="1"/>
  <c r="C15" i="4"/>
  <c r="D15" i="4" s="1"/>
  <c r="F15" i="4" s="1"/>
  <c r="C8" i="4"/>
  <c r="D8" i="4" s="1"/>
  <c r="F8" i="4" s="1"/>
  <c r="C11" i="4"/>
  <c r="D11" i="4" s="1"/>
  <c r="F11" i="4" s="1"/>
  <c r="C20" i="4"/>
  <c r="D20" i="4" s="1"/>
  <c r="F20" i="4" s="1"/>
  <c r="C25" i="4"/>
  <c r="D25" i="4" s="1"/>
  <c r="F25" i="4" s="1"/>
  <c r="C9" i="4"/>
  <c r="D9" i="4" s="1"/>
  <c r="F9" i="4" s="1"/>
  <c r="C29" i="4"/>
  <c r="D29" i="4" s="1"/>
  <c r="F29" i="4" s="1"/>
  <c r="C14" i="4"/>
  <c r="D14" i="4" s="1"/>
  <c r="F14" i="4" s="1"/>
  <c r="C19" i="4"/>
  <c r="D19" i="4" s="1"/>
  <c r="F19" i="4" s="1"/>
  <c r="C16" i="4"/>
  <c r="D16" i="4" s="1"/>
  <c r="F16" i="4" s="1"/>
  <c r="C5" i="4"/>
  <c r="D5" i="4" s="1"/>
  <c r="C27" i="4"/>
  <c r="D27" i="4" s="1"/>
  <c r="F27" i="4" s="1"/>
  <c r="C18" i="4"/>
  <c r="D18" i="4" s="1"/>
  <c r="F18" i="4" s="1"/>
  <c r="C23" i="4"/>
  <c r="D23" i="4" s="1"/>
  <c r="F23" i="4" s="1"/>
  <c r="C32" i="4"/>
  <c r="D32" i="4" s="1"/>
  <c r="F32" i="4" s="1"/>
  <c r="C13" i="4"/>
  <c r="D13" i="4" s="1"/>
  <c r="F13" i="4" s="1"/>
  <c r="C28" i="4"/>
  <c r="D28" i="4" s="1"/>
  <c r="F28" i="4" s="1"/>
  <c r="C12" i="4"/>
  <c r="D12" i="4" s="1"/>
  <c r="F12" i="4" s="1"/>
  <c r="C17" i="4"/>
  <c r="D17" i="4" s="1"/>
  <c r="F17" i="4" s="1"/>
  <c r="I9" i="5" l="1"/>
  <c r="I5" i="5"/>
  <c r="I14" i="5"/>
  <c r="I12" i="5"/>
  <c r="I8" i="5"/>
  <c r="I7" i="5"/>
  <c r="I10" i="5"/>
  <c r="I6" i="5"/>
  <c r="E15" i="5"/>
  <c r="E16" i="5" s="1"/>
  <c r="I11" i="5"/>
  <c r="I13" i="5"/>
  <c r="F5" i="4"/>
  <c r="H5" i="4" s="1"/>
  <c r="D33" i="4"/>
  <c r="D34" i="4" s="1"/>
  <c r="I6" i="4" l="1"/>
  <c r="I8" i="4"/>
  <c r="I10" i="4"/>
  <c r="I12" i="4"/>
  <c r="I14" i="4"/>
  <c r="I16" i="4"/>
  <c r="I18" i="4"/>
  <c r="I20" i="4"/>
  <c r="I22" i="4"/>
  <c r="I24" i="4"/>
  <c r="I26" i="4"/>
  <c r="I28" i="4"/>
  <c r="K28" i="4" s="1"/>
  <c r="I30" i="4"/>
  <c r="K30" i="4" s="1"/>
  <c r="I32" i="4"/>
  <c r="I7" i="4"/>
  <c r="I9" i="4"/>
  <c r="I11" i="4"/>
  <c r="I13" i="4"/>
  <c r="I15" i="4"/>
  <c r="I17" i="4"/>
  <c r="I19" i="4"/>
  <c r="I21" i="4"/>
  <c r="I23" i="4"/>
  <c r="I25" i="4"/>
  <c r="K25" i="4" s="1"/>
  <c r="I27" i="4"/>
  <c r="I29" i="4"/>
  <c r="I31" i="4"/>
  <c r="I5" i="4"/>
  <c r="H10" i="5"/>
  <c r="J6" i="5"/>
  <c r="L6" i="5" s="1"/>
  <c r="J8" i="5"/>
  <c r="J10" i="5"/>
  <c r="J12" i="5"/>
  <c r="L12" i="5" s="1"/>
  <c r="J14" i="5"/>
  <c r="J7" i="5"/>
  <c r="J9" i="5"/>
  <c r="L9" i="5" s="1"/>
  <c r="J11" i="5"/>
  <c r="L11" i="5" s="1"/>
  <c r="J13" i="5"/>
  <c r="L13" i="5" s="1"/>
  <c r="J5" i="5"/>
  <c r="L7" i="5"/>
  <c r="L5" i="5"/>
  <c r="L10" i="5"/>
  <c r="L8" i="5"/>
  <c r="L14" i="5"/>
  <c r="H17" i="4"/>
  <c r="H11" i="5"/>
  <c r="H15" i="4"/>
  <c r="K15" i="4" s="1"/>
  <c r="H13" i="5"/>
  <c r="J16" i="5"/>
  <c r="J17" i="5" s="1"/>
  <c r="H6" i="5"/>
  <c r="H9" i="5"/>
  <c r="H14" i="5"/>
  <c r="H5" i="5"/>
  <c r="H7" i="5"/>
  <c r="H8" i="5"/>
  <c r="H12" i="5"/>
  <c r="H6" i="4"/>
  <c r="K6" i="4" s="1"/>
  <c r="H19" i="4"/>
  <c r="H30" i="4"/>
  <c r="H21" i="4"/>
  <c r="K21" i="4" s="1"/>
  <c r="H25" i="4"/>
  <c r="H32" i="4"/>
  <c r="K32" i="4" s="1"/>
  <c r="H31" i="4"/>
  <c r="H11" i="4"/>
  <c r="H29" i="4"/>
  <c r="H18" i="4"/>
  <c r="H28" i="4"/>
  <c r="H24" i="4"/>
  <c r="H10" i="4"/>
  <c r="K10" i="4" s="1"/>
  <c r="H14" i="4"/>
  <c r="H13" i="4"/>
  <c r="K13" i="4" s="1"/>
  <c r="H7" i="4"/>
  <c r="H20" i="4"/>
  <c r="K20" i="4" s="1"/>
  <c r="H27" i="4"/>
  <c r="K29" i="4"/>
  <c r="K31" i="4"/>
  <c r="H22" i="4"/>
  <c r="H26" i="4"/>
  <c r="K26" i="4" s="1"/>
  <c r="H8" i="4"/>
  <c r="K8" i="4" s="1"/>
  <c r="H9" i="4"/>
  <c r="H16" i="4"/>
  <c r="K16" i="4" s="1"/>
  <c r="H23" i="4"/>
  <c r="K23" i="4" s="1"/>
  <c r="H12" i="4"/>
  <c r="K12" i="4" s="1"/>
  <c r="G23" i="4"/>
  <c r="G14" i="4"/>
  <c r="G30" i="4"/>
  <c r="G6" i="4"/>
  <c r="G17" i="4"/>
  <c r="G27" i="4"/>
  <c r="G18" i="4"/>
  <c r="G7" i="4"/>
  <c r="G5" i="4"/>
  <c r="G19" i="4"/>
  <c r="G29" i="4"/>
  <c r="G12" i="4"/>
  <c r="G20" i="4"/>
  <c r="G28" i="4"/>
  <c r="G11" i="4"/>
  <c r="G21" i="4"/>
  <c r="G9" i="4"/>
  <c r="G22" i="4"/>
  <c r="G15" i="4"/>
  <c r="G10" i="4"/>
  <c r="G26" i="4"/>
  <c r="G31" i="4"/>
  <c r="G13" i="4"/>
  <c r="G25" i="4"/>
  <c r="G8" i="4"/>
  <c r="G16" i="4"/>
  <c r="G24" i="4"/>
  <c r="G32" i="4"/>
  <c r="N8" i="5" l="1"/>
  <c r="N5" i="5"/>
  <c r="N11" i="5"/>
  <c r="N9" i="5"/>
  <c r="N12" i="5"/>
  <c r="N7" i="5"/>
  <c r="K22" i="4"/>
  <c r="K27" i="4"/>
  <c r="K7" i="4"/>
  <c r="K14" i="4"/>
  <c r="K18" i="4"/>
  <c r="K11" i="4"/>
  <c r="K19" i="4"/>
  <c r="N14" i="5"/>
  <c r="N10" i="5"/>
  <c r="N13" i="5"/>
  <c r="N6" i="5"/>
  <c r="K9" i="4"/>
  <c r="K24" i="4"/>
  <c r="K17" i="4"/>
  <c r="K16" i="5"/>
  <c r="M11" i="5" s="1"/>
  <c r="O11" i="5" s="1"/>
  <c r="Q11" i="5" s="1"/>
  <c r="K5" i="4"/>
  <c r="I34" i="4"/>
  <c r="J34" i="4" s="1"/>
  <c r="M8" i="5" l="1"/>
  <c r="O8" i="5" s="1"/>
  <c r="Q8" i="5" s="1"/>
  <c r="K13" i="5"/>
  <c r="M5" i="5"/>
  <c r="O5" i="5" s="1"/>
  <c r="Q5" i="5" s="1"/>
  <c r="M10" i="5"/>
  <c r="O10" i="5" s="1"/>
  <c r="Q10" i="5" s="1"/>
  <c r="M12" i="5"/>
  <c r="O12" i="5" s="1"/>
  <c r="Q12" i="5" s="1"/>
  <c r="M7" i="5"/>
  <c r="O7" i="5" s="1"/>
  <c r="Q7" i="5" s="1"/>
  <c r="M6" i="5"/>
  <c r="O6" i="5" s="1"/>
  <c r="Q6" i="5" s="1"/>
  <c r="K10" i="5"/>
  <c r="K12" i="5"/>
  <c r="M9" i="5"/>
  <c r="O9" i="5" s="1"/>
  <c r="Q9" i="5" s="1"/>
  <c r="K11" i="5"/>
  <c r="K8" i="5"/>
  <c r="M13" i="5"/>
  <c r="O13" i="5" s="1"/>
  <c r="Q13" i="5" s="1"/>
  <c r="K6" i="5"/>
  <c r="K14" i="5"/>
  <c r="K7" i="5"/>
  <c r="K9" i="5"/>
  <c r="M14" i="5"/>
  <c r="O14" i="5" s="1"/>
  <c r="Q14" i="5" s="1"/>
  <c r="K5" i="5"/>
  <c r="M16" i="4"/>
  <c r="M17" i="4"/>
  <c r="M8" i="4"/>
  <c r="M29" i="4"/>
  <c r="M18" i="4"/>
  <c r="M15" i="4"/>
  <c r="M20" i="4"/>
  <c r="M30" i="4"/>
  <c r="M23" i="4"/>
  <c r="M6" i="4"/>
  <c r="M25" i="4"/>
  <c r="M22" i="4"/>
  <c r="M14" i="4"/>
  <c r="M27" i="4"/>
  <c r="M13" i="4"/>
  <c r="M19" i="4"/>
  <c r="M11" i="4"/>
  <c r="M5" i="4"/>
  <c r="M10" i="4"/>
  <c r="M9" i="4"/>
  <c r="M21" i="4"/>
  <c r="M26" i="4"/>
  <c r="M24" i="4"/>
  <c r="M32" i="4"/>
  <c r="M12" i="4"/>
  <c r="M7" i="4"/>
  <c r="M31" i="4"/>
  <c r="M28" i="4"/>
  <c r="J31" i="4"/>
  <c r="J29" i="4"/>
  <c r="J27" i="4"/>
  <c r="J25" i="4"/>
  <c r="J23" i="4"/>
  <c r="J21" i="4"/>
  <c r="J19" i="4"/>
  <c r="L16" i="4"/>
  <c r="J15" i="4"/>
  <c r="J13" i="4"/>
  <c r="J11" i="4"/>
  <c r="J9" i="4"/>
  <c r="J7" i="4"/>
  <c r="J5" i="4"/>
  <c r="L31" i="4"/>
  <c r="N31" i="4" s="1"/>
  <c r="P31" i="4" s="1"/>
  <c r="L29" i="4"/>
  <c r="N29" i="4" s="1"/>
  <c r="P29" i="4" s="1"/>
  <c r="L27" i="4"/>
  <c r="L25" i="4"/>
  <c r="L23" i="4"/>
  <c r="N23" i="4" s="1"/>
  <c r="P23" i="4" s="1"/>
  <c r="L21" i="4"/>
  <c r="L19" i="4"/>
  <c r="J17" i="4"/>
  <c r="L15" i="4"/>
  <c r="L13" i="4"/>
  <c r="L11" i="4"/>
  <c r="N11" i="4" s="1"/>
  <c r="P11" i="4" s="1"/>
  <c r="L9" i="4"/>
  <c r="N9" i="4" s="1"/>
  <c r="P9" i="4" s="1"/>
  <c r="L7" i="4"/>
  <c r="L5" i="4"/>
  <c r="N5" i="4" s="1"/>
  <c r="P5" i="4" s="1"/>
  <c r="J32" i="4"/>
  <c r="J30" i="4"/>
  <c r="J28" i="4"/>
  <c r="J26" i="4"/>
  <c r="J24" i="4"/>
  <c r="J22" i="4"/>
  <c r="J20" i="4"/>
  <c r="J18" i="4"/>
  <c r="J16" i="4"/>
  <c r="J14" i="4"/>
  <c r="J12" i="4"/>
  <c r="J10" i="4"/>
  <c r="J8" i="4"/>
  <c r="J6" i="4"/>
  <c r="L32" i="4"/>
  <c r="L30" i="4"/>
  <c r="N30" i="4" s="1"/>
  <c r="P30" i="4" s="1"/>
  <c r="L28" i="4"/>
  <c r="L26" i="4"/>
  <c r="N26" i="4" s="1"/>
  <c r="P26" i="4" s="1"/>
  <c r="L24" i="4"/>
  <c r="N24" i="4" s="1"/>
  <c r="P24" i="4" s="1"/>
  <c r="L22" i="4"/>
  <c r="N22" i="4" s="1"/>
  <c r="P22" i="4" s="1"/>
  <c r="L20" i="4"/>
  <c r="N20" i="4" s="1"/>
  <c r="P20" i="4" s="1"/>
  <c r="L18" i="4"/>
  <c r="L17" i="4"/>
  <c r="L14" i="4"/>
  <c r="L12" i="4"/>
  <c r="N12" i="4" s="1"/>
  <c r="P12" i="4" s="1"/>
  <c r="L10" i="4"/>
  <c r="L8" i="4"/>
  <c r="N8" i="4" s="1"/>
  <c r="P8" i="4" s="1"/>
  <c r="L6" i="4"/>
  <c r="N6" i="4" s="1"/>
  <c r="P6" i="4" s="1"/>
  <c r="S11" i="5" l="1"/>
  <c r="O16" i="5"/>
  <c r="O17" i="5" s="1"/>
  <c r="S7" i="5"/>
  <c r="S10" i="5"/>
  <c r="S6" i="5"/>
  <c r="S13" i="5"/>
  <c r="S8" i="5"/>
  <c r="S5" i="5"/>
  <c r="S9" i="5"/>
  <c r="S12" i="5"/>
  <c r="S14" i="5"/>
  <c r="N14" i="4"/>
  <c r="P14" i="4" s="1"/>
  <c r="N18" i="4"/>
  <c r="P18" i="4" s="1"/>
  <c r="P16" i="5"/>
  <c r="R13" i="5" s="1"/>
  <c r="T13" i="5" s="1"/>
  <c r="V13" i="5" s="1"/>
  <c r="N10" i="4"/>
  <c r="P10" i="4" s="1"/>
  <c r="N13" i="4"/>
  <c r="P13" i="4" s="1"/>
  <c r="N21" i="4"/>
  <c r="P21" i="4" s="1"/>
  <c r="N25" i="4"/>
  <c r="P25" i="4" s="1"/>
  <c r="N16" i="4"/>
  <c r="P16" i="4" s="1"/>
  <c r="N17" i="4"/>
  <c r="P17" i="4" s="1"/>
  <c r="N28" i="4"/>
  <c r="P28" i="4" s="1"/>
  <c r="N32" i="4"/>
  <c r="P32" i="4" s="1"/>
  <c r="N7" i="4"/>
  <c r="N15" i="4"/>
  <c r="P15" i="4" s="1"/>
  <c r="N19" i="4"/>
  <c r="P19" i="4" s="1"/>
  <c r="N27" i="4"/>
  <c r="P27" i="4" s="1"/>
  <c r="R10" i="5" l="1"/>
  <c r="T10" i="5" s="1"/>
  <c r="V10" i="5" s="1"/>
  <c r="R6" i="5"/>
  <c r="T6" i="5" s="1"/>
  <c r="V6" i="5" s="1"/>
  <c r="R5" i="5"/>
  <c r="T5" i="5" s="1"/>
  <c r="R14" i="5"/>
  <c r="T14" i="5" s="1"/>
  <c r="V14" i="5" s="1"/>
  <c r="R11" i="5"/>
  <c r="T11" i="5" s="1"/>
  <c r="V11" i="5" s="1"/>
  <c r="R8" i="5"/>
  <c r="T8" i="5" s="1"/>
  <c r="V8" i="5" s="1"/>
  <c r="R12" i="5"/>
  <c r="T12" i="5" s="1"/>
  <c r="V12" i="5" s="1"/>
  <c r="R7" i="5"/>
  <c r="T7" i="5" s="1"/>
  <c r="V7" i="5" s="1"/>
  <c r="R9" i="5"/>
  <c r="T9" i="5" s="1"/>
  <c r="V9" i="5" s="1"/>
  <c r="P7" i="4"/>
  <c r="R28" i="4" s="1"/>
  <c r="N34" i="4"/>
  <c r="O34" i="4" s="1"/>
  <c r="R19" i="4"/>
  <c r="V5" i="5"/>
  <c r="T16" i="5" l="1"/>
  <c r="T17" i="5" s="1"/>
  <c r="R7" i="4"/>
  <c r="R16" i="4"/>
  <c r="R11" i="4"/>
  <c r="R9" i="4"/>
  <c r="R29" i="4"/>
  <c r="R30" i="4"/>
  <c r="R15" i="4"/>
  <c r="R10" i="4"/>
  <c r="R23" i="4"/>
  <c r="R6" i="4"/>
  <c r="R31" i="4"/>
  <c r="R8" i="4"/>
  <c r="R13" i="4"/>
  <c r="R14" i="4"/>
  <c r="R17" i="4"/>
  <c r="R32" i="4"/>
  <c r="R25" i="4"/>
  <c r="R5" i="4"/>
  <c r="R22" i="4"/>
  <c r="R21" i="4"/>
  <c r="R27" i="4"/>
  <c r="R20" i="4"/>
  <c r="R24" i="4"/>
  <c r="R18" i="4"/>
  <c r="R26" i="4"/>
  <c r="R12" i="4"/>
  <c r="Q32" i="4"/>
  <c r="Q8" i="4"/>
  <c r="Q18" i="4"/>
  <c r="Q12" i="4"/>
  <c r="Q7" i="4"/>
  <c r="Q15" i="4"/>
  <c r="Q10" i="4"/>
  <c r="Q22" i="4"/>
  <c r="Q5" i="4"/>
  <c r="Q13" i="4"/>
  <c r="Q25" i="4"/>
  <c r="Q19" i="4"/>
  <c r="S19" i="4" s="1"/>
  <c r="U19" i="4" s="1"/>
  <c r="Q27" i="4"/>
  <c r="Q26" i="4"/>
  <c r="Q6" i="4"/>
  <c r="Q30" i="4"/>
  <c r="Q11" i="4"/>
  <c r="Q24" i="4"/>
  <c r="Q21" i="4"/>
  <c r="Q29" i="4"/>
  <c r="Q17" i="4"/>
  <c r="Q28" i="4"/>
  <c r="S28" i="4" s="1"/>
  <c r="U28" i="4" s="1"/>
  <c r="Q9" i="4"/>
  <c r="Q16" i="4"/>
  <c r="Q14" i="4"/>
  <c r="Q23" i="4"/>
  <c r="Q31" i="4"/>
  <c r="Q20" i="4"/>
  <c r="X6" i="5"/>
  <c r="X5" i="5"/>
  <c r="U16" i="5"/>
  <c r="X11" i="5"/>
  <c r="X10" i="5"/>
  <c r="X14" i="5"/>
  <c r="X9" i="5"/>
  <c r="X12" i="5"/>
  <c r="X8" i="5"/>
  <c r="X13" i="5"/>
  <c r="X7" i="5"/>
  <c r="S18" i="4" l="1"/>
  <c r="U18" i="4" s="1"/>
  <c r="S26" i="4"/>
  <c r="U26" i="4" s="1"/>
  <c r="S24" i="4"/>
  <c r="U24" i="4" s="1"/>
  <c r="S27" i="4"/>
  <c r="U27" i="4" s="1"/>
  <c r="S22" i="4"/>
  <c r="U22" i="4" s="1"/>
  <c r="S25" i="4"/>
  <c r="U25" i="4" s="1"/>
  <c r="S17" i="4"/>
  <c r="U17" i="4" s="1"/>
  <c r="S13" i="4"/>
  <c r="U13" i="4" s="1"/>
  <c r="S31" i="4"/>
  <c r="U31" i="4" s="1"/>
  <c r="S23" i="4"/>
  <c r="U23" i="4" s="1"/>
  <c r="S15" i="4"/>
  <c r="U15" i="4" s="1"/>
  <c r="S29" i="4"/>
  <c r="U29" i="4" s="1"/>
  <c r="S11" i="4"/>
  <c r="U11" i="4" s="1"/>
  <c r="S7" i="4"/>
  <c r="U7" i="4" s="1"/>
  <c r="S12" i="4"/>
  <c r="U12" i="4" s="1"/>
  <c r="S20" i="4"/>
  <c r="U20" i="4" s="1"/>
  <c r="S21" i="4"/>
  <c r="U21" i="4" s="1"/>
  <c r="S5" i="4"/>
  <c r="S32" i="4"/>
  <c r="U32" i="4" s="1"/>
  <c r="S14" i="4"/>
  <c r="U14" i="4" s="1"/>
  <c r="S8" i="4"/>
  <c r="U8" i="4" s="1"/>
  <c r="S6" i="4"/>
  <c r="U6" i="4" s="1"/>
  <c r="S10" i="4"/>
  <c r="U10" i="4" s="1"/>
  <c r="S30" i="4"/>
  <c r="U30" i="4" s="1"/>
  <c r="S9" i="4"/>
  <c r="U9" i="4" s="1"/>
  <c r="S16" i="4"/>
  <c r="U16" i="4" s="1"/>
  <c r="W8" i="5"/>
  <c r="Y8" i="5" s="1"/>
  <c r="AA8" i="5" s="1"/>
  <c r="W10" i="5"/>
  <c r="Y10" i="5" s="1"/>
  <c r="AA10" i="5" s="1"/>
  <c r="W14" i="5"/>
  <c r="Y14" i="5" s="1"/>
  <c r="AA14" i="5" s="1"/>
  <c r="W6" i="5"/>
  <c r="Y6" i="5" s="1"/>
  <c r="W13" i="5"/>
  <c r="W11" i="5"/>
  <c r="Y11" i="5" s="1"/>
  <c r="AA11" i="5" s="1"/>
  <c r="W9" i="5"/>
  <c r="Y9" i="5" s="1"/>
  <c r="W12" i="5"/>
  <c r="Y12" i="5" s="1"/>
  <c r="AA12" i="5" s="1"/>
  <c r="W5" i="5"/>
  <c r="Y5" i="5" s="1"/>
  <c r="W7" i="5"/>
  <c r="Y7" i="5" s="1"/>
  <c r="AA7" i="5" s="1"/>
  <c r="Y13" i="5"/>
  <c r="AA13" i="5" s="1"/>
  <c r="U5" i="4" l="1"/>
  <c r="W26" i="4" s="1"/>
  <c r="S34" i="4"/>
  <c r="T34" i="4" s="1"/>
  <c r="W30" i="4"/>
  <c r="AA9" i="5"/>
  <c r="AA5" i="5"/>
  <c r="Y16" i="5"/>
  <c r="AA6" i="5"/>
  <c r="W18" i="4" l="1"/>
  <c r="W19" i="4"/>
  <c r="W5" i="4"/>
  <c r="W28" i="4"/>
  <c r="V25" i="4"/>
  <c r="V31" i="4"/>
  <c r="V15" i="4"/>
  <c r="V5" i="4"/>
  <c r="V30" i="4"/>
  <c r="X30" i="4" s="1"/>
  <c r="Z30" i="4" s="1"/>
  <c r="V17" i="4"/>
  <c r="V10" i="4"/>
  <c r="V26" i="4"/>
  <c r="X26" i="4" s="1"/>
  <c r="Z26" i="4" s="1"/>
  <c r="V18" i="4"/>
  <c r="X18" i="4" s="1"/>
  <c r="Z18" i="4" s="1"/>
  <c r="V9" i="4"/>
  <c r="V6" i="4"/>
  <c r="V22" i="4"/>
  <c r="V16" i="4"/>
  <c r="V7" i="4"/>
  <c r="V19" i="4"/>
  <c r="V29" i="4"/>
  <c r="V12" i="4"/>
  <c r="V20" i="4"/>
  <c r="V28" i="4"/>
  <c r="V11" i="4"/>
  <c r="V27" i="4"/>
  <c r="V21" i="4"/>
  <c r="V14" i="4"/>
  <c r="V13" i="4"/>
  <c r="V23" i="4"/>
  <c r="V8" i="4"/>
  <c r="V24" i="4"/>
  <c r="V32" i="4"/>
  <c r="W31" i="4"/>
  <c r="W11" i="4"/>
  <c r="W8" i="4"/>
  <c r="W9" i="4"/>
  <c r="W23" i="4"/>
  <c r="W20" i="4"/>
  <c r="W29" i="4"/>
  <c r="W24" i="4"/>
  <c r="W17" i="4"/>
  <c r="W15" i="4"/>
  <c r="W12" i="4"/>
  <c r="W32" i="4"/>
  <c r="W10" i="4"/>
  <c r="W27" i="4"/>
  <c r="W13" i="4"/>
  <c r="W7" i="4"/>
  <c r="W14" i="4"/>
  <c r="W16" i="4"/>
  <c r="W22" i="4"/>
  <c r="W21" i="4"/>
  <c r="X21" i="4" s="1"/>
  <c r="Z21" i="4" s="1"/>
  <c r="W25" i="4"/>
  <c r="X25" i="4" s="1"/>
  <c r="Z25" i="4" s="1"/>
  <c r="W6" i="4"/>
  <c r="AC6" i="5"/>
  <c r="AC12" i="5"/>
  <c r="AC13" i="5"/>
  <c r="AC14" i="5"/>
  <c r="AC7" i="5"/>
  <c r="AC9" i="5"/>
  <c r="AC8" i="5"/>
  <c r="Y17" i="5"/>
  <c r="Z16" i="5"/>
  <c r="AC10" i="5"/>
  <c r="AC5" i="5"/>
  <c r="AC11" i="5"/>
  <c r="X6" i="4" l="1"/>
  <c r="Z6" i="4" s="1"/>
  <c r="X16" i="4"/>
  <c r="Z16" i="4" s="1"/>
  <c r="X8" i="4"/>
  <c r="Z8" i="4" s="1"/>
  <c r="X13" i="4"/>
  <c r="Z13" i="4" s="1"/>
  <c r="X29" i="4"/>
  <c r="Z29" i="4" s="1"/>
  <c r="X5" i="4"/>
  <c r="Z5" i="4" s="1"/>
  <c r="X22" i="4"/>
  <c r="Z22" i="4" s="1"/>
  <c r="X17" i="4"/>
  <c r="Z17" i="4" s="1"/>
  <c r="X31" i="4"/>
  <c r="Z31" i="4" s="1"/>
  <c r="X24" i="4"/>
  <c r="Z24" i="4" s="1"/>
  <c r="X23" i="4"/>
  <c r="Z23" i="4" s="1"/>
  <c r="X14" i="4"/>
  <c r="Z14" i="4" s="1"/>
  <c r="X27" i="4"/>
  <c r="Z27" i="4" s="1"/>
  <c r="X28" i="4"/>
  <c r="Z28" i="4" s="1"/>
  <c r="X12" i="4"/>
  <c r="Z12" i="4" s="1"/>
  <c r="X19" i="4"/>
  <c r="Z19" i="4" s="1"/>
  <c r="X10" i="4"/>
  <c r="Z10" i="4" s="1"/>
  <c r="X15" i="4"/>
  <c r="Z15" i="4" s="1"/>
  <c r="X32" i="4"/>
  <c r="Z32" i="4" s="1"/>
  <c r="X11" i="4"/>
  <c r="Z11" i="4" s="1"/>
  <c r="X20" i="4"/>
  <c r="Z20" i="4" s="1"/>
  <c r="X7" i="4"/>
  <c r="Z7" i="4" s="1"/>
  <c r="X9" i="4"/>
  <c r="Z9" i="4" s="1"/>
  <c r="AB13" i="5"/>
  <c r="AD13" i="5" s="1"/>
  <c r="AF13" i="5" s="1"/>
  <c r="AB6" i="5"/>
  <c r="AD6" i="5" s="1"/>
  <c r="AF6" i="5" s="1"/>
  <c r="AB7" i="5"/>
  <c r="AD7" i="5" s="1"/>
  <c r="AF7" i="5" s="1"/>
  <c r="AB12" i="5"/>
  <c r="AD12" i="5" s="1"/>
  <c r="AF12" i="5" s="1"/>
  <c r="AB5" i="5"/>
  <c r="AD5" i="5" s="1"/>
  <c r="AB11" i="5"/>
  <c r="AD11" i="5" s="1"/>
  <c r="AB9" i="5"/>
  <c r="AD9" i="5" s="1"/>
  <c r="AB14" i="5"/>
  <c r="AD14" i="5" s="1"/>
  <c r="AB10" i="5"/>
  <c r="AD10" i="5" s="1"/>
  <c r="AB8" i="5"/>
  <c r="AD8" i="5" s="1"/>
  <c r="AB7" i="4" l="1"/>
  <c r="AB29" i="4"/>
  <c r="AB30" i="4"/>
  <c r="AB18" i="4"/>
  <c r="AB26" i="4"/>
  <c r="AB5" i="4"/>
  <c r="AB25" i="4"/>
  <c r="AB8" i="4"/>
  <c r="AB6" i="4"/>
  <c r="AB11" i="4"/>
  <c r="AB32" i="4"/>
  <c r="AB10" i="4"/>
  <c r="AB12" i="4"/>
  <c r="AB27" i="4"/>
  <c r="AB23" i="4"/>
  <c r="AB31" i="4"/>
  <c r="AB22" i="4"/>
  <c r="AB21" i="4"/>
  <c r="AB9" i="4"/>
  <c r="AB20" i="4"/>
  <c r="AB13" i="4"/>
  <c r="X34" i="4"/>
  <c r="Y34" i="4" s="1"/>
  <c r="AB15" i="4"/>
  <c r="AB19" i="4"/>
  <c r="AB28" i="4"/>
  <c r="AB14" i="4"/>
  <c r="AB24" i="4"/>
  <c r="AB17" i="4"/>
  <c r="AB16" i="4"/>
  <c r="AF9" i="5"/>
  <c r="AF10" i="5"/>
  <c r="AF5" i="5"/>
  <c r="AD16" i="5"/>
  <c r="AF8" i="5"/>
  <c r="AF14" i="5"/>
  <c r="AF11" i="5"/>
  <c r="AA26" i="4" l="1"/>
  <c r="AC26" i="4" s="1"/>
  <c r="AE26" i="4" s="1"/>
  <c r="AA10" i="4"/>
  <c r="AC10" i="4" s="1"/>
  <c r="AE10" i="4" s="1"/>
  <c r="AA23" i="4"/>
  <c r="AC23" i="4" s="1"/>
  <c r="AE23" i="4" s="1"/>
  <c r="AA9" i="4"/>
  <c r="AC9" i="4" s="1"/>
  <c r="AE9" i="4" s="1"/>
  <c r="AA19" i="4"/>
  <c r="AC19" i="4" s="1"/>
  <c r="AE19" i="4" s="1"/>
  <c r="AA11" i="4"/>
  <c r="AC11" i="4" s="1"/>
  <c r="AE11" i="4" s="1"/>
  <c r="AA32" i="4"/>
  <c r="AC32" i="4" s="1"/>
  <c r="AE32" i="4" s="1"/>
  <c r="AA28" i="4"/>
  <c r="AC28" i="4" s="1"/>
  <c r="AE28" i="4" s="1"/>
  <c r="AA24" i="4"/>
  <c r="AC24" i="4" s="1"/>
  <c r="AE24" i="4" s="1"/>
  <c r="AA20" i="4"/>
  <c r="AA16" i="4"/>
  <c r="AC16" i="4" s="1"/>
  <c r="AE16" i="4" s="1"/>
  <c r="AA12" i="4"/>
  <c r="AC12" i="4" s="1"/>
  <c r="AE12" i="4" s="1"/>
  <c r="AA8" i="4"/>
  <c r="AA31" i="4"/>
  <c r="AC31" i="4" s="1"/>
  <c r="AE31" i="4" s="1"/>
  <c r="AA25" i="4"/>
  <c r="AC25" i="4" s="1"/>
  <c r="AE25" i="4" s="1"/>
  <c r="AA21" i="4"/>
  <c r="AC21" i="4" s="1"/>
  <c r="AE21" i="4" s="1"/>
  <c r="AA15" i="4"/>
  <c r="AC15" i="4" s="1"/>
  <c r="AE15" i="4" s="1"/>
  <c r="AA5" i="4"/>
  <c r="AC5" i="4" s="1"/>
  <c r="AA27" i="4"/>
  <c r="AC27" i="4" s="1"/>
  <c r="AE27" i="4" s="1"/>
  <c r="AA13" i="4"/>
  <c r="AC13" i="4" s="1"/>
  <c r="AE13" i="4" s="1"/>
  <c r="AA7" i="4"/>
  <c r="AC7" i="4" s="1"/>
  <c r="AE7" i="4" s="1"/>
  <c r="AA30" i="4"/>
  <c r="AC30" i="4" s="1"/>
  <c r="AE30" i="4" s="1"/>
  <c r="AA22" i="4"/>
  <c r="AC22" i="4" s="1"/>
  <c r="AE22" i="4" s="1"/>
  <c r="AA18" i="4"/>
  <c r="AC18" i="4" s="1"/>
  <c r="AE18" i="4" s="1"/>
  <c r="AA14" i="4"/>
  <c r="AA6" i="4"/>
  <c r="AC6" i="4" s="1"/>
  <c r="AE6" i="4" s="1"/>
  <c r="AA29" i="4"/>
  <c r="AC29" i="4" s="1"/>
  <c r="AE29" i="4" s="1"/>
  <c r="AA17" i="4"/>
  <c r="AC17" i="4" s="1"/>
  <c r="AE17" i="4" s="1"/>
  <c r="AC14" i="4"/>
  <c r="AE14" i="4" s="1"/>
  <c r="AC20" i="4"/>
  <c r="AE20" i="4" s="1"/>
  <c r="AC8" i="4"/>
  <c r="AE8" i="4" s="1"/>
  <c r="AH6" i="5"/>
  <c r="AH14" i="5"/>
  <c r="AH13" i="5"/>
  <c r="AH12" i="5"/>
  <c r="AH11" i="5"/>
  <c r="AH8" i="5"/>
  <c r="AH7" i="5"/>
  <c r="AH5" i="5"/>
  <c r="AH10" i="5"/>
  <c r="AD17" i="5"/>
  <c r="AE16" i="5"/>
  <c r="AH9" i="5"/>
  <c r="AE5" i="4" l="1"/>
  <c r="AC34" i="4"/>
  <c r="AD34" i="4" s="1"/>
  <c r="AG8" i="5"/>
  <c r="AI8" i="5" s="1"/>
  <c r="AG5" i="5"/>
  <c r="AI5" i="5" s="1"/>
  <c r="AG10" i="5"/>
  <c r="AI10" i="5" s="1"/>
  <c r="AG11" i="5"/>
  <c r="AI11" i="5" s="1"/>
  <c r="AG14" i="5"/>
  <c r="AI14" i="5" s="1"/>
  <c r="AG6" i="5"/>
  <c r="AI6" i="5" s="1"/>
  <c r="AG7" i="5"/>
  <c r="AI7" i="5" s="1"/>
  <c r="AG13" i="5"/>
  <c r="AI13" i="5" s="1"/>
  <c r="AG12" i="5"/>
  <c r="AI12" i="5" s="1"/>
  <c r="AG9" i="5"/>
  <c r="AI9" i="5" s="1"/>
  <c r="AG5" i="4" l="1"/>
  <c r="AG21" i="4"/>
  <c r="AG20" i="4"/>
  <c r="AG14" i="4"/>
  <c r="AG11" i="4"/>
  <c r="AG13" i="4"/>
  <c r="AG18" i="4"/>
  <c r="AG31" i="4"/>
  <c r="AG29" i="4"/>
  <c r="AG10" i="4"/>
  <c r="AG8" i="4"/>
  <c r="AG19" i="4"/>
  <c r="AG7" i="4"/>
  <c r="AG27" i="4"/>
  <c r="AG28" i="4"/>
  <c r="AG30" i="4"/>
  <c r="AG17" i="4"/>
  <c r="AG23" i="4"/>
  <c r="AG24" i="4"/>
  <c r="AG25" i="4"/>
  <c r="AG22" i="4"/>
  <c r="AF31" i="4"/>
  <c r="AF27" i="4"/>
  <c r="AF19" i="4"/>
  <c r="AH19" i="4" s="1"/>
  <c r="AI19" i="4" s="1"/>
  <c r="AF7" i="4"/>
  <c r="AH7" i="4" s="1"/>
  <c r="AJ7" i="4" s="1"/>
  <c r="AF30" i="4"/>
  <c r="AH30" i="4" s="1"/>
  <c r="AF26" i="4"/>
  <c r="AF22" i="4"/>
  <c r="AF18" i="4"/>
  <c r="AH18" i="4" s="1"/>
  <c r="AF14" i="4"/>
  <c r="AH14" i="4" s="1"/>
  <c r="AF10" i="4"/>
  <c r="AF6" i="4"/>
  <c r="AF21" i="4"/>
  <c r="AF15" i="4"/>
  <c r="AF9" i="4"/>
  <c r="AF13" i="4"/>
  <c r="AH13" i="4" s="1"/>
  <c r="AJ13" i="4" s="1"/>
  <c r="AF28" i="4"/>
  <c r="AH28" i="4" s="1"/>
  <c r="AI28" i="4" s="1"/>
  <c r="AF20" i="4"/>
  <c r="AF12" i="4"/>
  <c r="AF25" i="4"/>
  <c r="AH25" i="4" s="1"/>
  <c r="AF11" i="4"/>
  <c r="AH11" i="4" s="1"/>
  <c r="AJ11" i="4" s="1"/>
  <c r="AF29" i="4"/>
  <c r="AF23" i="4"/>
  <c r="AF32" i="4"/>
  <c r="AF24" i="4"/>
  <c r="AH24" i="4" s="1"/>
  <c r="AF16" i="4"/>
  <c r="AF8" i="4"/>
  <c r="AH8" i="4" s="1"/>
  <c r="AF17" i="4"/>
  <c r="AF5" i="4"/>
  <c r="AH5" i="4" s="1"/>
  <c r="AI5" i="4" s="1"/>
  <c r="AG9" i="4"/>
  <c r="AG12" i="4"/>
  <c r="AG6" i="4"/>
  <c r="AG26" i="4"/>
  <c r="AG32" i="4"/>
  <c r="AG16" i="4"/>
  <c r="AG15" i="4"/>
  <c r="AJ5" i="4"/>
  <c r="AJ12" i="5"/>
  <c r="AK12" i="5"/>
  <c r="AJ7" i="5"/>
  <c r="AK7" i="5"/>
  <c r="AJ14" i="5"/>
  <c r="AK14" i="5"/>
  <c r="AK10" i="5"/>
  <c r="AJ10" i="5"/>
  <c r="AK8" i="5"/>
  <c r="AJ8" i="5"/>
  <c r="AI16" i="5"/>
  <c r="AK9" i="5"/>
  <c r="AJ9" i="5"/>
  <c r="AK13" i="5"/>
  <c r="AJ13" i="5"/>
  <c r="AJ6" i="5"/>
  <c r="AK6" i="5"/>
  <c r="AK11" i="5"/>
  <c r="AJ11" i="5"/>
  <c r="AJ5" i="5"/>
  <c r="AK5" i="5"/>
  <c r="AI11" i="4"/>
  <c r="AJ28" i="4"/>
  <c r="AH31" i="4" l="1"/>
  <c r="AI7" i="4"/>
  <c r="AH29" i="4"/>
  <c r="AJ29" i="4" s="1"/>
  <c r="AH20" i="4"/>
  <c r="AJ20" i="4" s="1"/>
  <c r="AH17" i="4"/>
  <c r="AJ17" i="4" s="1"/>
  <c r="AH22" i="4"/>
  <c r="AI22" i="4" s="1"/>
  <c r="AJ19" i="4"/>
  <c r="AI13" i="4"/>
  <c r="AH23" i="4"/>
  <c r="AI23" i="4" s="1"/>
  <c r="AH21" i="4"/>
  <c r="AI21" i="4" s="1"/>
  <c r="AH10" i="4"/>
  <c r="AH27" i="4"/>
  <c r="AI8" i="4"/>
  <c r="AJ8" i="4"/>
  <c r="AJ24" i="4"/>
  <c r="AI24" i="4"/>
  <c r="AI18" i="4"/>
  <c r="AJ18" i="4"/>
  <c r="AH12" i="4"/>
  <c r="AH9" i="4"/>
  <c r="AH26" i="4"/>
  <c r="AJ25" i="4"/>
  <c r="AI25" i="4"/>
  <c r="AI14" i="4"/>
  <c r="AJ14" i="4"/>
  <c r="AI30" i="4"/>
  <c r="AJ30" i="4"/>
  <c r="AJ31" i="4"/>
  <c r="AI31" i="4"/>
  <c r="AH16" i="4"/>
  <c r="AH32" i="4"/>
  <c r="AH15" i="4"/>
  <c r="AH6" i="4"/>
  <c r="AM5" i="5"/>
  <c r="AI17" i="5"/>
  <c r="AJ16" i="5"/>
  <c r="AM6" i="5"/>
  <c r="AM14" i="5"/>
  <c r="AM7" i="5"/>
  <c r="AM12" i="5"/>
  <c r="AM11" i="5"/>
  <c r="AM13" i="5"/>
  <c r="AM9" i="5"/>
  <c r="AM8" i="5"/>
  <c r="AM10" i="5"/>
  <c r="AI20" i="4" l="1"/>
  <c r="AI29" i="4"/>
  <c r="AI17" i="4"/>
  <c r="AJ21" i="4"/>
  <c r="AJ22" i="4"/>
  <c r="AJ23" i="4"/>
  <c r="AI27" i="4"/>
  <c r="AJ27" i="4"/>
  <c r="AI10" i="4"/>
  <c r="AJ10" i="4"/>
  <c r="AI6" i="4"/>
  <c r="AJ6" i="4"/>
  <c r="AH34" i="4"/>
  <c r="AI34" i="4" s="1"/>
  <c r="AJ32" i="4"/>
  <c r="AI32" i="4"/>
  <c r="AI26" i="4"/>
  <c r="AJ26" i="4"/>
  <c r="AJ12" i="4"/>
  <c r="AI12" i="4"/>
  <c r="AI15" i="4"/>
  <c r="AJ15" i="4"/>
  <c r="AI16" i="4"/>
  <c r="AJ16" i="4"/>
  <c r="AJ9" i="4"/>
  <c r="AI9" i="4"/>
  <c r="AL14" i="5"/>
  <c r="AN14" i="5" s="1"/>
  <c r="AL12" i="5"/>
  <c r="AN12" i="5" s="1"/>
  <c r="AP12" i="5" s="1"/>
  <c r="AL8" i="5"/>
  <c r="AL9" i="5"/>
  <c r="AN9" i="5" s="1"/>
  <c r="AL5" i="5"/>
  <c r="AN5" i="5" s="1"/>
  <c r="AL11" i="5"/>
  <c r="AN11" i="5" s="1"/>
  <c r="AL13" i="5"/>
  <c r="AN13" i="5" s="1"/>
  <c r="AP13" i="5" s="1"/>
  <c r="AL10" i="5"/>
  <c r="AN10" i="5" s="1"/>
  <c r="AL7" i="5"/>
  <c r="AN7" i="5" s="1"/>
  <c r="AP7" i="5" s="1"/>
  <c r="AL6" i="5"/>
  <c r="AN6" i="5" s="1"/>
  <c r="AP6" i="5" s="1"/>
  <c r="AN8" i="5"/>
  <c r="AP8" i="5" s="1"/>
  <c r="AL9" i="4" l="1"/>
  <c r="AL16" i="4"/>
  <c r="AK29" i="4"/>
  <c r="AK6" i="4"/>
  <c r="AK22" i="4"/>
  <c r="AK5" i="4"/>
  <c r="AK14" i="4"/>
  <c r="AK17" i="4"/>
  <c r="AK10" i="4"/>
  <c r="AK26" i="4"/>
  <c r="AK9" i="4"/>
  <c r="AK21" i="4"/>
  <c r="AK31" i="4"/>
  <c r="AK12" i="4"/>
  <c r="AK20" i="4"/>
  <c r="AK28" i="4"/>
  <c r="AK13" i="4"/>
  <c r="AK11" i="4"/>
  <c r="AK19" i="4"/>
  <c r="AK23" i="4"/>
  <c r="AK30" i="4"/>
  <c r="AK27" i="4"/>
  <c r="AK18" i="4"/>
  <c r="AK7" i="4"/>
  <c r="AK15" i="4"/>
  <c r="AK25" i="4"/>
  <c r="AK8" i="4"/>
  <c r="AK16" i="4"/>
  <c r="AM16" i="4" s="1"/>
  <c r="AO16" i="4" s="1"/>
  <c r="AK24" i="4"/>
  <c r="AK32" i="4"/>
  <c r="AL15" i="4"/>
  <c r="AL26" i="4"/>
  <c r="AL22" i="4"/>
  <c r="AM22" i="4" s="1"/>
  <c r="AO22" i="4" s="1"/>
  <c r="AL11" i="4"/>
  <c r="AL27" i="4"/>
  <c r="AL25" i="4"/>
  <c r="AL7" i="4"/>
  <c r="AL8" i="4"/>
  <c r="AL18" i="4"/>
  <c r="AL17" i="4"/>
  <c r="AL29" i="4"/>
  <c r="AM29" i="4" s="1"/>
  <c r="AO29" i="4" s="1"/>
  <c r="AL10" i="4"/>
  <c r="AL21" i="4"/>
  <c r="AL28" i="4"/>
  <c r="AL20" i="4"/>
  <c r="AL30" i="4"/>
  <c r="AL6" i="4"/>
  <c r="AL5" i="4"/>
  <c r="AL23" i="4"/>
  <c r="AL31" i="4"/>
  <c r="AL13" i="4"/>
  <c r="AL14" i="4"/>
  <c r="AL19" i="4"/>
  <c r="AM19" i="4" s="1"/>
  <c r="AO19" i="4" s="1"/>
  <c r="AL24" i="4"/>
  <c r="AM9" i="4"/>
  <c r="AO9" i="4" s="1"/>
  <c r="AL12" i="4"/>
  <c r="AL32" i="4"/>
  <c r="AP9" i="5"/>
  <c r="AP11" i="5"/>
  <c r="AP10" i="5"/>
  <c r="AP14" i="5"/>
  <c r="AP5" i="5"/>
  <c r="AN16" i="5"/>
  <c r="AM23" i="4" l="1"/>
  <c r="AO23" i="4" s="1"/>
  <c r="AM6" i="4"/>
  <c r="AO6" i="4" s="1"/>
  <c r="AM30" i="4"/>
  <c r="AO30" i="4" s="1"/>
  <c r="AM24" i="4"/>
  <c r="AO24" i="4" s="1"/>
  <c r="AM8" i="4"/>
  <c r="AO8" i="4" s="1"/>
  <c r="AM15" i="4"/>
  <c r="AO15" i="4" s="1"/>
  <c r="AM18" i="4"/>
  <c r="AO18" i="4" s="1"/>
  <c r="AM13" i="4"/>
  <c r="AO13" i="4" s="1"/>
  <c r="AM20" i="4"/>
  <c r="AO20" i="4" s="1"/>
  <c r="AM31" i="4"/>
  <c r="AO31" i="4" s="1"/>
  <c r="AM10" i="4"/>
  <c r="AO10" i="4" s="1"/>
  <c r="AM14" i="4"/>
  <c r="AO14" i="4" s="1"/>
  <c r="AM32" i="4"/>
  <c r="AO32" i="4" s="1"/>
  <c r="AM25" i="4"/>
  <c r="AO25" i="4" s="1"/>
  <c r="AM7" i="4"/>
  <c r="AO7" i="4" s="1"/>
  <c r="AM27" i="4"/>
  <c r="AO27" i="4" s="1"/>
  <c r="AM11" i="4"/>
  <c r="AO11" i="4" s="1"/>
  <c r="AM28" i="4"/>
  <c r="AO28" i="4" s="1"/>
  <c r="AM12" i="4"/>
  <c r="AO12" i="4" s="1"/>
  <c r="AM21" i="4"/>
  <c r="AO21" i="4" s="1"/>
  <c r="AM26" i="4"/>
  <c r="AO26" i="4" s="1"/>
  <c r="AM17" i="4"/>
  <c r="AO17" i="4" s="1"/>
  <c r="AM5" i="4"/>
  <c r="AR12" i="5"/>
  <c r="AR7" i="5"/>
  <c r="AR5" i="5"/>
  <c r="AR13" i="5"/>
  <c r="AR8" i="5"/>
  <c r="AR6" i="5"/>
  <c r="AN17" i="5"/>
  <c r="AO16" i="5"/>
  <c r="AR9" i="5"/>
  <c r="AR14" i="5"/>
  <c r="AR10" i="5"/>
  <c r="AR11" i="5"/>
  <c r="AO5" i="4" l="1"/>
  <c r="AQ12" i="4" s="1"/>
  <c r="AM34" i="4"/>
  <c r="AN34" i="4" s="1"/>
  <c r="AQ26" i="4"/>
  <c r="AQ14" i="5"/>
  <c r="AS14" i="5" s="1"/>
  <c r="AQ11" i="5"/>
  <c r="AS11" i="5" s="1"/>
  <c r="AQ7" i="5"/>
  <c r="AS7" i="5" s="1"/>
  <c r="AQ12" i="5"/>
  <c r="AS12" i="5" s="1"/>
  <c r="AQ8" i="5"/>
  <c r="AS8" i="5" s="1"/>
  <c r="AQ13" i="5"/>
  <c r="AS13" i="5" s="1"/>
  <c r="AQ9" i="5"/>
  <c r="AS9" i="5" s="1"/>
  <c r="AQ5" i="5"/>
  <c r="AS5" i="5" s="1"/>
  <c r="AQ10" i="5"/>
  <c r="AS10" i="5" s="1"/>
  <c r="AQ6" i="5"/>
  <c r="AS6" i="5" s="1"/>
  <c r="AU6" i="5" s="1"/>
  <c r="AQ10" i="4" l="1"/>
  <c r="AQ18" i="4"/>
  <c r="AQ7" i="4"/>
  <c r="AQ8" i="4"/>
  <c r="AQ20" i="4"/>
  <c r="AQ32" i="4"/>
  <c r="AQ11" i="4"/>
  <c r="AQ6" i="4"/>
  <c r="AQ22" i="4"/>
  <c r="AQ23" i="4"/>
  <c r="AQ9" i="4"/>
  <c r="AQ5" i="4"/>
  <c r="AQ29" i="4"/>
  <c r="AQ19" i="4"/>
  <c r="AQ16" i="4"/>
  <c r="AQ30" i="4"/>
  <c r="AQ15" i="4"/>
  <c r="AQ31" i="4"/>
  <c r="AQ25" i="4"/>
  <c r="AQ28" i="4"/>
  <c r="AQ17" i="4"/>
  <c r="AP31" i="4"/>
  <c r="AR31" i="4" s="1"/>
  <c r="AT31" i="4" s="1"/>
  <c r="AP27" i="4"/>
  <c r="AP7" i="4"/>
  <c r="AP19" i="4"/>
  <c r="AP30" i="4"/>
  <c r="AR30" i="4" s="1"/>
  <c r="AT30" i="4" s="1"/>
  <c r="AP25" i="4"/>
  <c r="AP18" i="4"/>
  <c r="AR18" i="4" s="1"/>
  <c r="AT18" i="4" s="1"/>
  <c r="AP9" i="4"/>
  <c r="AR9" i="4" s="1"/>
  <c r="AT9" i="4" s="1"/>
  <c r="AP11" i="4"/>
  <c r="AP21" i="4"/>
  <c r="AP8" i="4"/>
  <c r="AR8" i="4" s="1"/>
  <c r="AT8" i="4" s="1"/>
  <c r="AP16" i="4"/>
  <c r="AR16" i="4" s="1"/>
  <c r="AT16" i="4" s="1"/>
  <c r="AP24" i="4"/>
  <c r="AP32" i="4"/>
  <c r="AP23" i="4"/>
  <c r="AR23" i="4" s="1"/>
  <c r="AT23" i="4" s="1"/>
  <c r="AP6" i="4"/>
  <c r="AP22" i="4"/>
  <c r="AP14" i="4"/>
  <c r="AP13" i="4"/>
  <c r="AP10" i="4"/>
  <c r="AR10" i="4" s="1"/>
  <c r="AT10" i="4" s="1"/>
  <c r="AP26" i="4"/>
  <c r="AR26" i="4" s="1"/>
  <c r="AT26" i="4" s="1"/>
  <c r="AP5" i="4"/>
  <c r="AP17" i="4"/>
  <c r="AP29" i="4"/>
  <c r="AR29" i="4" s="1"/>
  <c r="AT29" i="4" s="1"/>
  <c r="AP12" i="4"/>
  <c r="AR12" i="4" s="1"/>
  <c r="AT12" i="4" s="1"/>
  <c r="AP20" i="4"/>
  <c r="AR20" i="4" s="1"/>
  <c r="AT20" i="4" s="1"/>
  <c r="AP28" i="4"/>
  <c r="AR28" i="4" s="1"/>
  <c r="AT28" i="4" s="1"/>
  <c r="AP15" i="4"/>
  <c r="AR15" i="4" s="1"/>
  <c r="AT15" i="4" s="1"/>
  <c r="AQ24" i="4"/>
  <c r="AQ13" i="4"/>
  <c r="AQ14" i="4"/>
  <c r="AQ27" i="4"/>
  <c r="AQ21" i="4"/>
  <c r="AU10" i="5"/>
  <c r="AU9" i="5"/>
  <c r="AU8" i="5"/>
  <c r="AU7" i="5"/>
  <c r="AU14" i="5"/>
  <c r="AS16" i="5"/>
  <c r="AU5" i="5"/>
  <c r="AU13" i="5"/>
  <c r="AU12" i="5"/>
  <c r="AU11" i="5"/>
  <c r="AR32" i="4" l="1"/>
  <c r="AT32" i="4" s="1"/>
  <c r="AR7" i="4"/>
  <c r="AT7" i="4" s="1"/>
  <c r="AR11" i="4"/>
  <c r="AT11" i="4" s="1"/>
  <c r="AR5" i="4"/>
  <c r="AR6" i="4"/>
  <c r="AT6" i="4" s="1"/>
  <c r="AR19" i="4"/>
  <c r="AT19" i="4" s="1"/>
  <c r="AR25" i="4"/>
  <c r="AT25" i="4" s="1"/>
  <c r="AR17" i="4"/>
  <c r="AT17" i="4" s="1"/>
  <c r="AR22" i="4"/>
  <c r="AT22" i="4" s="1"/>
  <c r="AR13" i="4"/>
  <c r="AT13" i="4" s="1"/>
  <c r="AR24" i="4"/>
  <c r="AT24" i="4" s="1"/>
  <c r="AT5" i="4"/>
  <c r="AR14" i="4"/>
  <c r="AT14" i="4" s="1"/>
  <c r="AR21" i="4"/>
  <c r="AT21" i="4" s="1"/>
  <c r="AR27" i="4"/>
  <c r="AT27" i="4" s="1"/>
  <c r="AW6" i="5"/>
  <c r="AW11" i="5"/>
  <c r="AW13" i="5"/>
  <c r="AS17" i="5"/>
  <c r="AT16" i="5"/>
  <c r="AW12" i="5"/>
  <c r="AW5" i="5"/>
  <c r="AW14" i="5"/>
  <c r="AW7" i="5"/>
  <c r="AW8" i="5"/>
  <c r="AW9" i="5"/>
  <c r="AW10" i="5"/>
  <c r="AV27" i="4" l="1"/>
  <c r="AV15" i="4"/>
  <c r="AV6" i="4"/>
  <c r="AV22" i="4"/>
  <c r="AV28" i="4"/>
  <c r="AV25" i="4"/>
  <c r="AV9" i="4"/>
  <c r="AV11" i="4"/>
  <c r="AV8" i="4"/>
  <c r="AV19" i="4"/>
  <c r="AV5" i="4"/>
  <c r="AV29" i="4"/>
  <c r="AV20" i="4"/>
  <c r="AV18" i="4"/>
  <c r="AV16" i="4"/>
  <c r="AV26" i="4"/>
  <c r="AV7" i="4"/>
  <c r="AV23" i="4"/>
  <c r="AV10" i="4"/>
  <c r="AV31" i="4"/>
  <c r="AV30" i="4"/>
  <c r="AV17" i="4"/>
  <c r="AV12" i="4"/>
  <c r="AV32" i="4"/>
  <c r="AV14" i="4"/>
  <c r="AV13" i="4"/>
  <c r="AV21" i="4"/>
  <c r="AR34" i="4"/>
  <c r="AS34" i="4" s="1"/>
  <c r="AV24" i="4"/>
  <c r="AV13" i="5"/>
  <c r="AX13" i="5" s="1"/>
  <c r="AV9" i="5"/>
  <c r="AX9" i="5" s="1"/>
  <c r="AV5" i="5"/>
  <c r="AX5" i="5" s="1"/>
  <c r="AV11" i="5"/>
  <c r="AX11" i="5" s="1"/>
  <c r="AV7" i="5"/>
  <c r="AX7" i="5" s="1"/>
  <c r="AV8" i="5"/>
  <c r="AX8" i="5" s="1"/>
  <c r="AV12" i="5"/>
  <c r="AX12" i="5" s="1"/>
  <c r="AZ12" i="5" s="1"/>
  <c r="AV6" i="5"/>
  <c r="AX6" i="5" s="1"/>
  <c r="AV10" i="5"/>
  <c r="AX10" i="5" s="1"/>
  <c r="AV14" i="5"/>
  <c r="AX14" i="5" s="1"/>
  <c r="AU32" i="4" l="1"/>
  <c r="AW32" i="4" s="1"/>
  <c r="AY32" i="4" s="1"/>
  <c r="AU26" i="4"/>
  <c r="AW26" i="4" s="1"/>
  <c r="AY26" i="4" s="1"/>
  <c r="AU16" i="4"/>
  <c r="AW16" i="4" s="1"/>
  <c r="AY16" i="4" s="1"/>
  <c r="AU6" i="4"/>
  <c r="AW6" i="4" s="1"/>
  <c r="AY6" i="4" s="1"/>
  <c r="AU29" i="4"/>
  <c r="AW29" i="4" s="1"/>
  <c r="AY29" i="4" s="1"/>
  <c r="AU25" i="4"/>
  <c r="AW25" i="4" s="1"/>
  <c r="AY25" i="4" s="1"/>
  <c r="AU21" i="4"/>
  <c r="AW21" i="4" s="1"/>
  <c r="AY21" i="4" s="1"/>
  <c r="AU17" i="4"/>
  <c r="AW17" i="4" s="1"/>
  <c r="AY17" i="4" s="1"/>
  <c r="AU13" i="4"/>
  <c r="AW13" i="4" s="1"/>
  <c r="AY13" i="4" s="1"/>
  <c r="AU9" i="4"/>
  <c r="AW9" i="4" s="1"/>
  <c r="AY9" i="4" s="1"/>
  <c r="AU5" i="4"/>
  <c r="AW5" i="4" s="1"/>
  <c r="AU24" i="4"/>
  <c r="AW24" i="4" s="1"/>
  <c r="AY24" i="4" s="1"/>
  <c r="AU18" i="4"/>
  <c r="AW18" i="4" s="1"/>
  <c r="AY18" i="4" s="1"/>
  <c r="AU10" i="4"/>
  <c r="AW10" i="4" s="1"/>
  <c r="AY10" i="4" s="1"/>
  <c r="AU28" i="4"/>
  <c r="AW28" i="4" s="1"/>
  <c r="AY28" i="4" s="1"/>
  <c r="AU22" i="4"/>
  <c r="AW22" i="4" s="1"/>
  <c r="AY22" i="4" s="1"/>
  <c r="AU12" i="4"/>
  <c r="AW12" i="4" s="1"/>
  <c r="AY12" i="4" s="1"/>
  <c r="AU31" i="4"/>
  <c r="AW31" i="4" s="1"/>
  <c r="AY31" i="4" s="1"/>
  <c r="AU27" i="4"/>
  <c r="AW27" i="4" s="1"/>
  <c r="AY27" i="4" s="1"/>
  <c r="AU23" i="4"/>
  <c r="AW23" i="4" s="1"/>
  <c r="AY23" i="4" s="1"/>
  <c r="AU19" i="4"/>
  <c r="AW19" i="4" s="1"/>
  <c r="AY19" i="4" s="1"/>
  <c r="AU15" i="4"/>
  <c r="AW15" i="4" s="1"/>
  <c r="AY15" i="4" s="1"/>
  <c r="AU11" i="4"/>
  <c r="AW11" i="4" s="1"/>
  <c r="AY11" i="4" s="1"/>
  <c r="AU7" i="4"/>
  <c r="AW7" i="4" s="1"/>
  <c r="AY7" i="4" s="1"/>
  <c r="AU30" i="4"/>
  <c r="AW30" i="4" s="1"/>
  <c r="AY30" i="4" s="1"/>
  <c r="AU20" i="4"/>
  <c r="AW20" i="4" s="1"/>
  <c r="AY20" i="4" s="1"/>
  <c r="AU14" i="4"/>
  <c r="AW14" i="4" s="1"/>
  <c r="AY14" i="4" s="1"/>
  <c r="AU8" i="4"/>
  <c r="AW8" i="4" s="1"/>
  <c r="AY8" i="4" s="1"/>
  <c r="AZ14" i="5"/>
  <c r="AZ6" i="5"/>
  <c r="AZ8" i="5"/>
  <c r="AZ11" i="5"/>
  <c r="AZ9" i="5"/>
  <c r="AZ10" i="5"/>
  <c r="AZ7" i="5"/>
  <c r="AX16" i="5"/>
  <c r="AZ5" i="5"/>
  <c r="AZ13" i="5"/>
  <c r="AY5" i="4" l="1"/>
  <c r="AW34" i="4"/>
  <c r="AX34" i="4" s="1"/>
  <c r="BB13" i="5"/>
  <c r="AX17" i="5"/>
  <c r="AY16" i="5"/>
  <c r="BB12" i="5"/>
  <c r="BB9" i="5"/>
  <c r="BB11" i="5"/>
  <c r="BB14" i="5"/>
  <c r="BB5" i="5"/>
  <c r="BB7" i="5"/>
  <c r="BB10" i="5"/>
  <c r="BB6" i="5"/>
  <c r="BB8" i="5"/>
  <c r="BA5" i="4" l="1"/>
  <c r="BA29" i="4"/>
  <c r="BA32" i="4"/>
  <c r="BA11" i="4"/>
  <c r="BA31" i="4"/>
  <c r="BA15" i="4"/>
  <c r="BA25" i="4"/>
  <c r="BA14" i="4"/>
  <c r="BA12" i="4"/>
  <c r="BA21" i="4"/>
  <c r="BA10" i="4"/>
  <c r="BA9" i="4"/>
  <c r="BA19" i="4"/>
  <c r="BA28" i="4"/>
  <c r="BA18" i="4"/>
  <c r="BA13" i="4"/>
  <c r="BA16" i="4"/>
  <c r="BA20" i="4"/>
  <c r="BA23" i="4"/>
  <c r="BA22" i="4"/>
  <c r="BA17" i="4"/>
  <c r="BA6" i="4"/>
  <c r="BA30" i="4"/>
  <c r="BA7" i="4"/>
  <c r="BA8" i="4"/>
  <c r="BA24" i="4"/>
  <c r="BA26" i="4"/>
  <c r="BA27" i="4"/>
  <c r="AZ19" i="4"/>
  <c r="BB19" i="4" s="1"/>
  <c r="AZ9" i="4"/>
  <c r="BB9" i="4" s="1"/>
  <c r="AZ32" i="4"/>
  <c r="BB32" i="4" s="1"/>
  <c r="BD32" i="4" s="1"/>
  <c r="AZ28" i="4"/>
  <c r="BB28" i="4" s="1"/>
  <c r="BD28" i="4" s="1"/>
  <c r="AZ24" i="4"/>
  <c r="AZ20" i="4"/>
  <c r="BB20" i="4" s="1"/>
  <c r="BD20" i="4" s="1"/>
  <c r="AZ16" i="4"/>
  <c r="BB16" i="4" s="1"/>
  <c r="BD16" i="4" s="1"/>
  <c r="AZ12" i="4"/>
  <c r="AZ8" i="4"/>
  <c r="BB8" i="4" s="1"/>
  <c r="BD8" i="4" s="1"/>
  <c r="AZ31" i="4"/>
  <c r="AZ25" i="4"/>
  <c r="BB25" i="4" s="1"/>
  <c r="BD25" i="4" s="1"/>
  <c r="AZ21" i="4"/>
  <c r="BB21" i="4" s="1"/>
  <c r="BD21" i="4" s="1"/>
  <c r="AZ13" i="4"/>
  <c r="AZ7" i="4"/>
  <c r="BB7" i="4" s="1"/>
  <c r="BD7" i="4" s="1"/>
  <c r="AZ27" i="4"/>
  <c r="AZ15" i="4"/>
  <c r="BB15" i="4" s="1"/>
  <c r="BD15" i="4" s="1"/>
  <c r="AZ5" i="4"/>
  <c r="BB5" i="4" s="1"/>
  <c r="BD5" i="4" s="1"/>
  <c r="AZ30" i="4"/>
  <c r="AZ26" i="4"/>
  <c r="BB26" i="4" s="1"/>
  <c r="AZ22" i="4"/>
  <c r="BB22" i="4" s="1"/>
  <c r="BD22" i="4" s="1"/>
  <c r="AZ18" i="4"/>
  <c r="BB18" i="4" s="1"/>
  <c r="BD18" i="4" s="1"/>
  <c r="AZ14" i="4"/>
  <c r="BB14" i="4" s="1"/>
  <c r="BD14" i="4" s="1"/>
  <c r="AZ10" i="4"/>
  <c r="BB10" i="4" s="1"/>
  <c r="BD10" i="4" s="1"/>
  <c r="AZ6" i="4"/>
  <c r="BB6" i="4" s="1"/>
  <c r="BD6" i="4" s="1"/>
  <c r="AZ29" i="4"/>
  <c r="AZ23" i="4"/>
  <c r="AZ17" i="4"/>
  <c r="BB17" i="4" s="1"/>
  <c r="BD17" i="4" s="1"/>
  <c r="AZ11" i="4"/>
  <c r="BB11" i="4" s="1"/>
  <c r="BD11" i="4" s="1"/>
  <c r="BA13" i="5"/>
  <c r="BC13" i="5" s="1"/>
  <c r="BA11" i="5"/>
  <c r="BC11" i="5" s="1"/>
  <c r="BA9" i="5"/>
  <c r="BC9" i="5" s="1"/>
  <c r="BA7" i="5"/>
  <c r="BC7" i="5" s="1"/>
  <c r="BA5" i="5"/>
  <c r="BC5" i="5" s="1"/>
  <c r="BA14" i="5"/>
  <c r="BC14" i="5" s="1"/>
  <c r="BA12" i="5"/>
  <c r="BC12" i="5" s="1"/>
  <c r="BA10" i="5"/>
  <c r="BC10" i="5" s="1"/>
  <c r="BA8" i="5"/>
  <c r="BC8" i="5" s="1"/>
  <c r="BA6" i="5"/>
  <c r="BC6" i="5" s="1"/>
  <c r="BD26" i="4"/>
  <c r="BD9" i="4"/>
  <c r="BD19" i="4"/>
  <c r="BB23" i="4" l="1"/>
  <c r="BD23" i="4" s="1"/>
  <c r="BB30" i="4"/>
  <c r="BD30" i="4" s="1"/>
  <c r="BB31" i="4"/>
  <c r="BD31" i="4" s="1"/>
  <c r="BB12" i="4"/>
  <c r="BD12" i="4" s="1"/>
  <c r="BB29" i="4"/>
  <c r="BD29" i="4" s="1"/>
  <c r="BB13" i="4"/>
  <c r="BD13" i="4" s="1"/>
  <c r="BB27" i="4"/>
  <c r="BD27" i="4" s="1"/>
  <c r="BB24" i="4"/>
  <c r="BD24" i="4" s="1"/>
  <c r="BE8" i="5"/>
  <c r="BE12" i="5"/>
  <c r="BC16" i="5"/>
  <c r="BE5" i="5"/>
  <c r="BE9" i="5"/>
  <c r="BE13" i="5"/>
  <c r="BE6" i="5"/>
  <c r="BE10" i="5"/>
  <c r="BE14" i="5"/>
  <c r="BE7" i="5"/>
  <c r="BE11" i="5"/>
  <c r="BF24" i="4" l="1"/>
  <c r="BF32" i="4"/>
  <c r="BF15" i="4"/>
  <c r="BF26" i="4"/>
  <c r="BF14" i="4"/>
  <c r="BF19" i="4"/>
  <c r="BF22" i="4"/>
  <c r="BF17" i="4"/>
  <c r="BF31" i="4"/>
  <c r="BF30" i="4"/>
  <c r="BF13" i="4"/>
  <c r="BF28" i="4"/>
  <c r="BF9" i="4"/>
  <c r="BF29" i="4"/>
  <c r="BF5" i="4"/>
  <c r="BF21" i="4"/>
  <c r="BF16" i="4"/>
  <c r="BF20" i="4"/>
  <c r="BF27" i="4"/>
  <c r="BF23" i="4"/>
  <c r="BF12" i="4"/>
  <c r="BF18" i="4"/>
  <c r="BF11" i="4"/>
  <c r="BF25" i="4"/>
  <c r="BF7" i="4"/>
  <c r="BF10" i="4"/>
  <c r="BF8" i="4"/>
  <c r="BF6" i="4"/>
  <c r="BB34" i="4"/>
  <c r="BC34" i="4" s="1"/>
  <c r="BG11" i="5"/>
  <c r="BC17" i="5"/>
  <c r="BD16" i="5"/>
  <c r="BG7" i="5"/>
  <c r="BG6" i="5"/>
  <c r="BG5" i="5"/>
  <c r="BG12" i="5"/>
  <c r="BG14" i="5"/>
  <c r="BG10" i="5"/>
  <c r="BG13" i="5"/>
  <c r="BG9" i="5"/>
  <c r="BG8" i="5"/>
  <c r="BE24" i="4" l="1"/>
  <c r="BG24" i="4" s="1"/>
  <c r="BI24" i="4" s="1"/>
  <c r="BE31" i="4"/>
  <c r="BG31" i="4" s="1"/>
  <c r="BI31" i="4" s="1"/>
  <c r="BE27" i="4"/>
  <c r="BG27" i="4" s="1"/>
  <c r="BI27" i="4" s="1"/>
  <c r="BE23" i="4"/>
  <c r="BG23" i="4" s="1"/>
  <c r="BI23" i="4" s="1"/>
  <c r="BE19" i="4"/>
  <c r="BG19" i="4" s="1"/>
  <c r="BI19" i="4" s="1"/>
  <c r="BE15" i="4"/>
  <c r="BG15" i="4" s="1"/>
  <c r="BI15" i="4" s="1"/>
  <c r="BE11" i="4"/>
  <c r="BG11" i="4" s="1"/>
  <c r="BI11" i="4" s="1"/>
  <c r="BE7" i="4"/>
  <c r="BG7" i="4" s="1"/>
  <c r="BI7" i="4" s="1"/>
  <c r="BE32" i="4"/>
  <c r="BG32" i="4" s="1"/>
  <c r="BI32" i="4" s="1"/>
  <c r="BE28" i="4"/>
  <c r="BG28" i="4" s="1"/>
  <c r="BI28" i="4" s="1"/>
  <c r="BE22" i="4"/>
  <c r="BG22" i="4" s="1"/>
  <c r="BE18" i="4"/>
  <c r="BG18" i="4" s="1"/>
  <c r="BI18" i="4" s="1"/>
  <c r="BE14" i="4"/>
  <c r="BG14" i="4" s="1"/>
  <c r="BI14" i="4" s="1"/>
  <c r="BE8" i="4"/>
  <c r="BG8" i="4" s="1"/>
  <c r="BI8" i="4" s="1"/>
  <c r="BE12" i="4"/>
  <c r="BG12" i="4" s="1"/>
  <c r="BI12" i="4" s="1"/>
  <c r="BE29" i="4"/>
  <c r="BG29" i="4" s="1"/>
  <c r="BI29" i="4" s="1"/>
  <c r="BE25" i="4"/>
  <c r="BG25" i="4" s="1"/>
  <c r="BI25" i="4" s="1"/>
  <c r="BE21" i="4"/>
  <c r="BG21" i="4" s="1"/>
  <c r="BI21" i="4" s="1"/>
  <c r="BE17" i="4"/>
  <c r="BG17" i="4" s="1"/>
  <c r="BE13" i="4"/>
  <c r="BG13" i="4" s="1"/>
  <c r="BI13" i="4" s="1"/>
  <c r="BE9" i="4"/>
  <c r="BG9" i="4" s="1"/>
  <c r="BI9" i="4" s="1"/>
  <c r="BE5" i="4"/>
  <c r="BG5" i="4" s="1"/>
  <c r="BI5" i="4" s="1"/>
  <c r="BE30" i="4"/>
  <c r="BG30" i="4" s="1"/>
  <c r="BI30" i="4" s="1"/>
  <c r="BE26" i="4"/>
  <c r="BG26" i="4" s="1"/>
  <c r="BE20" i="4"/>
  <c r="BG20" i="4" s="1"/>
  <c r="BI20" i="4" s="1"/>
  <c r="BE16" i="4"/>
  <c r="BG16" i="4" s="1"/>
  <c r="BI16" i="4" s="1"/>
  <c r="BE10" i="4"/>
  <c r="BG10" i="4" s="1"/>
  <c r="BI10" i="4" s="1"/>
  <c r="BE6" i="4"/>
  <c r="BG6" i="4" s="1"/>
  <c r="BI6" i="4" s="1"/>
  <c r="BF14" i="5"/>
  <c r="BH14" i="5" s="1"/>
  <c r="BF12" i="5"/>
  <c r="BH12" i="5" s="1"/>
  <c r="BF10" i="5"/>
  <c r="BH10" i="5" s="1"/>
  <c r="BF8" i="5"/>
  <c r="BH8" i="5" s="1"/>
  <c r="BF6" i="5"/>
  <c r="BH6" i="5" s="1"/>
  <c r="BF13" i="5"/>
  <c r="BH13" i="5" s="1"/>
  <c r="BF11" i="5"/>
  <c r="BH11" i="5" s="1"/>
  <c r="BF9" i="5"/>
  <c r="BH9" i="5" s="1"/>
  <c r="BF7" i="5"/>
  <c r="BH7" i="5" s="1"/>
  <c r="BF5" i="5"/>
  <c r="BH5" i="5" s="1"/>
  <c r="BI17" i="4"/>
  <c r="BI26" i="4"/>
  <c r="BI22" i="4"/>
  <c r="BG34" i="4" l="1"/>
  <c r="BH34" i="4" s="1"/>
  <c r="BJ33" i="4" s="1"/>
  <c r="BJ7" i="5"/>
  <c r="BJ11" i="5"/>
  <c r="BJ6" i="5"/>
  <c r="BJ10" i="5"/>
  <c r="BJ14" i="5"/>
  <c r="BH16" i="5"/>
  <c r="BJ5" i="5"/>
  <c r="BJ9" i="5"/>
  <c r="BJ13" i="5"/>
  <c r="BJ8" i="5"/>
  <c r="BJ12" i="5"/>
  <c r="BK8" i="4"/>
  <c r="BK7" i="4"/>
  <c r="BK21" i="4"/>
  <c r="BK5" i="4"/>
  <c r="BK28" i="4"/>
  <c r="BK10" i="4"/>
  <c r="BK6" i="4"/>
  <c r="BJ27" i="4"/>
  <c r="BJ19" i="4"/>
  <c r="BJ11" i="4"/>
  <c r="BJ28" i="4"/>
  <c r="BJ20" i="4"/>
  <c r="BJ12" i="4"/>
  <c r="BJ9" i="4"/>
  <c r="BK23" i="4"/>
  <c r="BK30" i="4"/>
  <c r="BK18" i="4"/>
  <c r="BK24" i="4"/>
  <c r="BK32" i="4"/>
  <c r="BK20" i="4"/>
  <c r="BK19" i="4"/>
  <c r="BK22" i="4"/>
  <c r="BK11" i="4"/>
  <c r="BK29" i="4"/>
  <c r="BK17" i="4"/>
  <c r="BK27" i="4"/>
  <c r="BK15" i="4"/>
  <c r="BK13" i="4"/>
  <c r="BK16" i="4"/>
  <c r="BK25" i="4"/>
  <c r="BK12" i="4"/>
  <c r="BK14" i="4"/>
  <c r="BK31" i="4"/>
  <c r="BK9" i="4"/>
  <c r="BK26" i="4"/>
  <c r="BJ8" i="4" l="1"/>
  <c r="BL8" i="4" s="1"/>
  <c r="BN8" i="4" s="1"/>
  <c r="BJ16" i="4"/>
  <c r="BL16" i="4" s="1"/>
  <c r="BJ24" i="4"/>
  <c r="BJ32" i="4"/>
  <c r="BL32" i="4" s="1"/>
  <c r="BN32" i="4" s="1"/>
  <c r="BJ15" i="4"/>
  <c r="BL15" i="4" s="1"/>
  <c r="BJ23" i="4"/>
  <c r="BL23" i="4" s="1"/>
  <c r="BJ31" i="4"/>
  <c r="BL31" i="4" s="1"/>
  <c r="BN31" i="4" s="1"/>
  <c r="BJ5" i="4"/>
  <c r="BL5" i="4" s="1"/>
  <c r="BJ6" i="4"/>
  <c r="BL6" i="4" s="1"/>
  <c r="BN6" i="4" s="1"/>
  <c r="BJ10" i="4"/>
  <c r="BJ14" i="4"/>
  <c r="BL14" i="4" s="1"/>
  <c r="BJ18" i="4"/>
  <c r="BL18" i="4" s="1"/>
  <c r="BJ22" i="4"/>
  <c r="BL22" i="4" s="1"/>
  <c r="BJ26" i="4"/>
  <c r="BL26" i="4" s="1"/>
  <c r="BN26" i="4" s="1"/>
  <c r="BJ30" i="4"/>
  <c r="BL30" i="4" s="1"/>
  <c r="BN30" i="4" s="1"/>
  <c r="BJ7" i="4"/>
  <c r="BL7" i="4" s="1"/>
  <c r="BN7" i="4" s="1"/>
  <c r="BJ13" i="4"/>
  <c r="BL13" i="4" s="1"/>
  <c r="BJ17" i="4"/>
  <c r="BL17" i="4" s="1"/>
  <c r="BJ21" i="4"/>
  <c r="BL21" i="4" s="1"/>
  <c r="BN21" i="4" s="1"/>
  <c r="BJ25" i="4"/>
  <c r="BL25" i="4" s="1"/>
  <c r="BN25" i="4" s="1"/>
  <c r="BJ29" i="4"/>
  <c r="BL29" i="4" s="1"/>
  <c r="BN29" i="4" s="1"/>
  <c r="BL10" i="4"/>
  <c r="BN10" i="4" s="1"/>
  <c r="BL28" i="4"/>
  <c r="BN28" i="4" s="1"/>
  <c r="BL12" i="5"/>
  <c r="BL8" i="5"/>
  <c r="BH17" i="5"/>
  <c r="BI16" i="5"/>
  <c r="BL13" i="5"/>
  <c r="BL9" i="5"/>
  <c r="BL5" i="5"/>
  <c r="BL14" i="5"/>
  <c r="BL6" i="5"/>
  <c r="BL10" i="5"/>
  <c r="BL11" i="5"/>
  <c r="BL7" i="5"/>
  <c r="BN5" i="4"/>
  <c r="BL9" i="4"/>
  <c r="BL12" i="4"/>
  <c r="BL20" i="4"/>
  <c r="BL24" i="4"/>
  <c r="BL11" i="4"/>
  <c r="BL19" i="4"/>
  <c r="BL27" i="4"/>
  <c r="BN27" i="4" s="1"/>
  <c r="BK12" i="5" l="1"/>
  <c r="BM12" i="5" s="1"/>
  <c r="BO12" i="5" s="1"/>
  <c r="BK8" i="5"/>
  <c r="BM8" i="5" s="1"/>
  <c r="BO8" i="5" s="1"/>
  <c r="BK14" i="5"/>
  <c r="BM14" i="5" s="1"/>
  <c r="BK10" i="5"/>
  <c r="BM10" i="5" s="1"/>
  <c r="BK6" i="5"/>
  <c r="BM6" i="5" s="1"/>
  <c r="BK5" i="5"/>
  <c r="BM5" i="5" s="1"/>
  <c r="BK9" i="5"/>
  <c r="BM9" i="5" s="1"/>
  <c r="BK13" i="5"/>
  <c r="BM13" i="5" s="1"/>
  <c r="BK7" i="5"/>
  <c r="BM7" i="5" s="1"/>
  <c r="BO7" i="5" s="1"/>
  <c r="BK11" i="5"/>
  <c r="BM11" i="5" s="1"/>
  <c r="BK15" i="5"/>
  <c r="BN16" i="4"/>
  <c r="BN9" i="4"/>
  <c r="BN19" i="4"/>
  <c r="BN11" i="4"/>
  <c r="BN20" i="4"/>
  <c r="BN12" i="4"/>
  <c r="BN17" i="4"/>
  <c r="BN22" i="4"/>
  <c r="BN14" i="4"/>
  <c r="BL34" i="4"/>
  <c r="BM34" i="4" s="1"/>
  <c r="BN23" i="4"/>
  <c r="BN15" i="4"/>
  <c r="BN24" i="4"/>
  <c r="BN13" i="4"/>
  <c r="BN18" i="4"/>
  <c r="BO9" i="5" l="1"/>
  <c r="BO6" i="5"/>
  <c r="BO14" i="5"/>
  <c r="BP25" i="4"/>
  <c r="BO11" i="5"/>
  <c r="BO13" i="5"/>
  <c r="BM16" i="5"/>
  <c r="BO5" i="5"/>
  <c r="BO10" i="5"/>
  <c r="BP27" i="4"/>
  <c r="BP5" i="4"/>
  <c r="BP7" i="4"/>
  <c r="BP13" i="4"/>
  <c r="BP14" i="4"/>
  <c r="BP24" i="4"/>
  <c r="BP23" i="4"/>
  <c r="BP6" i="4"/>
  <c r="BP26" i="4"/>
  <c r="BP31" i="4"/>
  <c r="BP18" i="4"/>
  <c r="BP15" i="4"/>
  <c r="BP10" i="4"/>
  <c r="BP30" i="4"/>
  <c r="BP8" i="4"/>
  <c r="BP32" i="4"/>
  <c r="BP22" i="4"/>
  <c r="BP12" i="4"/>
  <c r="BP11" i="4"/>
  <c r="BO32" i="4"/>
  <c r="BO30" i="4"/>
  <c r="BO28" i="4"/>
  <c r="BO24" i="4"/>
  <c r="BO20" i="4"/>
  <c r="BO16" i="4"/>
  <c r="BO10" i="4"/>
  <c r="BO31" i="4"/>
  <c r="BO29" i="4"/>
  <c r="BO27" i="4"/>
  <c r="BQ27" i="4" s="1"/>
  <c r="BS27" i="4" s="1"/>
  <c r="BO25" i="4"/>
  <c r="BO23" i="4"/>
  <c r="BQ23" i="4" s="1"/>
  <c r="BS23" i="4" s="1"/>
  <c r="BO21" i="4"/>
  <c r="BO19" i="4"/>
  <c r="BO17" i="4"/>
  <c r="BO15" i="4"/>
  <c r="BO13" i="4"/>
  <c r="BQ13" i="4" s="1"/>
  <c r="BS13" i="4" s="1"/>
  <c r="BO11" i="4"/>
  <c r="BQ11" i="4" s="1"/>
  <c r="BS11" i="4" s="1"/>
  <c r="BO9" i="4"/>
  <c r="BO7" i="4"/>
  <c r="BQ7" i="4" s="1"/>
  <c r="BS7" i="4" s="1"/>
  <c r="BO5" i="4"/>
  <c r="BQ5" i="4" s="1"/>
  <c r="BO26" i="4"/>
  <c r="BQ26" i="4" s="1"/>
  <c r="BS26" i="4" s="1"/>
  <c r="BO22" i="4"/>
  <c r="BO18" i="4"/>
  <c r="BQ18" i="4" s="1"/>
  <c r="BS18" i="4" s="1"/>
  <c r="BO14" i="4"/>
  <c r="BO12" i="4"/>
  <c r="BO8" i="4"/>
  <c r="BO6" i="4"/>
  <c r="BP9" i="4"/>
  <c r="BP28" i="4"/>
  <c r="BP21" i="4"/>
  <c r="BP29" i="4"/>
  <c r="BP17" i="4"/>
  <c r="BP20" i="4"/>
  <c r="BP19" i="4"/>
  <c r="BP16" i="4"/>
  <c r="BQ32" i="4" l="1"/>
  <c r="BS32" i="4" s="1"/>
  <c r="BQ8" i="4"/>
  <c r="BS8" i="4" s="1"/>
  <c r="BQ14" i="4"/>
  <c r="BS14" i="4" s="1"/>
  <c r="BQ22" i="4"/>
  <c r="BS22" i="4" s="1"/>
  <c r="BQ25" i="4"/>
  <c r="BS25" i="4" s="1"/>
  <c r="BQ10" i="5"/>
  <c r="BQ9" i="5"/>
  <c r="BM17" i="5"/>
  <c r="BN16" i="5"/>
  <c r="BQ8" i="5"/>
  <c r="BQ5" i="5"/>
  <c r="BQ13" i="5"/>
  <c r="BQ11" i="5"/>
  <c r="BQ12" i="5"/>
  <c r="BQ7" i="5"/>
  <c r="BQ14" i="5"/>
  <c r="BQ6" i="5"/>
  <c r="BQ10" i="4"/>
  <c r="BS10" i="4" s="1"/>
  <c r="BQ6" i="4"/>
  <c r="BS6" i="4" s="1"/>
  <c r="BQ12" i="4"/>
  <c r="BS12" i="4" s="1"/>
  <c r="BQ15" i="4"/>
  <c r="BS15" i="4" s="1"/>
  <c r="BQ31" i="4"/>
  <c r="BS31" i="4" s="1"/>
  <c r="BQ24" i="4"/>
  <c r="BS24" i="4" s="1"/>
  <c r="BQ30" i="4"/>
  <c r="BS30" i="4" s="1"/>
  <c r="BS5" i="4"/>
  <c r="BQ9" i="4"/>
  <c r="BS9" i="4" s="1"/>
  <c r="BQ17" i="4"/>
  <c r="BS17" i="4" s="1"/>
  <c r="BQ21" i="4"/>
  <c r="BS21" i="4" s="1"/>
  <c r="BQ29" i="4"/>
  <c r="BS29" i="4" s="1"/>
  <c r="BQ20" i="4"/>
  <c r="BS20" i="4" s="1"/>
  <c r="BQ28" i="4"/>
  <c r="BS28" i="4" s="1"/>
  <c r="BQ19" i="4"/>
  <c r="BS19" i="4" s="1"/>
  <c r="BQ16" i="4"/>
  <c r="BS16" i="4" s="1"/>
  <c r="BP13" i="5" l="1"/>
  <c r="BR13" i="5" s="1"/>
  <c r="BT13" i="5" s="1"/>
  <c r="BP6" i="5"/>
  <c r="BR6" i="5" s="1"/>
  <c r="BT6" i="5" s="1"/>
  <c r="BP5" i="5"/>
  <c r="BR5" i="5" s="1"/>
  <c r="BP10" i="5"/>
  <c r="BR10" i="5" s="1"/>
  <c r="BT10" i="5" s="1"/>
  <c r="BP8" i="5"/>
  <c r="BR8" i="5" s="1"/>
  <c r="BT8" i="5" s="1"/>
  <c r="BP11" i="5"/>
  <c r="BR11" i="5" s="1"/>
  <c r="BT11" i="5" s="1"/>
  <c r="BP14" i="5"/>
  <c r="BR14" i="5" s="1"/>
  <c r="BT14" i="5" s="1"/>
  <c r="BP12" i="5"/>
  <c r="BR12" i="5" s="1"/>
  <c r="BT12" i="5" s="1"/>
  <c r="BP9" i="5"/>
  <c r="BR9" i="5" s="1"/>
  <c r="BP7" i="5"/>
  <c r="BR7" i="5" s="1"/>
  <c r="BT7" i="5" s="1"/>
  <c r="BU16" i="4"/>
  <c r="BU30" i="4"/>
  <c r="BU24" i="4"/>
  <c r="BU31" i="4"/>
  <c r="BU23" i="4"/>
  <c r="BU15" i="4"/>
  <c r="BU7" i="4"/>
  <c r="BU18" i="4"/>
  <c r="BU6" i="4"/>
  <c r="BU28" i="4"/>
  <c r="BU10" i="4"/>
  <c r="BU25" i="4"/>
  <c r="BU17" i="4"/>
  <c r="BU9" i="4"/>
  <c r="BU14" i="4"/>
  <c r="BU5" i="4"/>
  <c r="BQ34" i="4"/>
  <c r="BR34" i="4" s="1"/>
  <c r="BU27" i="4"/>
  <c r="BU19" i="4"/>
  <c r="BU11" i="4"/>
  <c r="BU26" i="4"/>
  <c r="BU12" i="4"/>
  <c r="BU32" i="4"/>
  <c r="BU20" i="4"/>
  <c r="BU29" i="4"/>
  <c r="BU21" i="4"/>
  <c r="BU13" i="4"/>
  <c r="BU22" i="4"/>
  <c r="BU8" i="4"/>
  <c r="BT9" i="5" l="1"/>
  <c r="BT5" i="5"/>
  <c r="BR16" i="5"/>
  <c r="BT31" i="4"/>
  <c r="BV31" i="4" s="1"/>
  <c r="BT29" i="4"/>
  <c r="BV29" i="4" s="1"/>
  <c r="BT27" i="4"/>
  <c r="BV27" i="4" s="1"/>
  <c r="BT25" i="4"/>
  <c r="BV25" i="4" s="1"/>
  <c r="BT23" i="4"/>
  <c r="BV23" i="4" s="1"/>
  <c r="E23" i="4" s="1"/>
  <c r="BT21" i="4"/>
  <c r="BV21" i="4" s="1"/>
  <c r="E21" i="4" s="1"/>
  <c r="BT19" i="4"/>
  <c r="BV19" i="4" s="1"/>
  <c r="E19" i="4" s="1"/>
  <c r="BT17" i="4"/>
  <c r="BV17" i="4" s="1"/>
  <c r="E17" i="4" s="1"/>
  <c r="BT15" i="4"/>
  <c r="BV15" i="4" s="1"/>
  <c r="E15" i="4" s="1"/>
  <c r="BT13" i="4"/>
  <c r="BV13" i="4" s="1"/>
  <c r="E13" i="4" s="1"/>
  <c r="BT11" i="4"/>
  <c r="BV11" i="4" s="1"/>
  <c r="E11" i="4" s="1"/>
  <c r="BT9" i="4"/>
  <c r="BV9" i="4" s="1"/>
  <c r="E9" i="4" s="1"/>
  <c r="BT7" i="4"/>
  <c r="BV7" i="4" s="1"/>
  <c r="E7" i="4" s="1"/>
  <c r="BT5" i="4"/>
  <c r="BV5" i="4" s="1"/>
  <c r="BT32" i="4"/>
  <c r="BV32" i="4" s="1"/>
  <c r="BT30" i="4"/>
  <c r="BV30" i="4" s="1"/>
  <c r="BT28" i="4"/>
  <c r="BV28" i="4" s="1"/>
  <c r="BT26" i="4"/>
  <c r="BV26" i="4" s="1"/>
  <c r="BT24" i="4"/>
  <c r="BV24" i="4" s="1"/>
  <c r="E24" i="4" s="1"/>
  <c r="BT22" i="4"/>
  <c r="BV22" i="4" s="1"/>
  <c r="E22" i="4" s="1"/>
  <c r="BT20" i="4"/>
  <c r="BV20" i="4" s="1"/>
  <c r="E20" i="4" s="1"/>
  <c r="BT18" i="4"/>
  <c r="BV18" i="4" s="1"/>
  <c r="E18" i="4" s="1"/>
  <c r="BT16" i="4"/>
  <c r="BV16" i="4" s="1"/>
  <c r="E16" i="4" s="1"/>
  <c r="BT14" i="4"/>
  <c r="BV14" i="4" s="1"/>
  <c r="E14" i="4" s="1"/>
  <c r="BT12" i="4"/>
  <c r="BV12" i="4" s="1"/>
  <c r="E12" i="4" s="1"/>
  <c r="BT10" i="4"/>
  <c r="BV10" i="4" s="1"/>
  <c r="E10" i="4" s="1"/>
  <c r="BT8" i="4"/>
  <c r="BV8" i="4" s="1"/>
  <c r="E8" i="4" s="1"/>
  <c r="BT6" i="4"/>
  <c r="BV6" i="4" s="1"/>
  <c r="E6" i="4" s="1"/>
  <c r="BV5" i="5" l="1"/>
  <c r="BV9" i="5"/>
  <c r="BV10" i="5"/>
  <c r="BV6" i="5"/>
  <c r="BV12" i="5"/>
  <c r="BV8" i="5"/>
  <c r="BV11" i="5"/>
  <c r="BV7" i="5"/>
  <c r="BV13" i="5"/>
  <c r="BV14" i="5"/>
  <c r="BR17" i="5"/>
  <c r="BS16" i="5"/>
  <c r="O28" i="1"/>
  <c r="O36" i="1"/>
  <c r="O31" i="1"/>
  <c r="O30" i="1"/>
  <c r="O34" i="1"/>
  <c r="O29" i="1"/>
  <c r="O33" i="1"/>
  <c r="O32" i="1"/>
  <c r="O35" i="1"/>
  <c r="BV34" i="4"/>
  <c r="BW34" i="4" s="1"/>
  <c r="E5" i="4"/>
  <c r="O27" i="1" s="1"/>
  <c r="BU6" i="5" l="1"/>
  <c r="BW6" i="5" s="1"/>
  <c r="F6" i="5" s="1"/>
  <c r="H28" i="1" s="1"/>
  <c r="BU11" i="5"/>
  <c r="BW11" i="5" s="1"/>
  <c r="F11" i="5" s="1"/>
  <c r="H33" i="1" s="1"/>
  <c r="BU8" i="5"/>
  <c r="BW8" i="5" s="1"/>
  <c r="F8" i="5" s="1"/>
  <c r="H30" i="1" s="1"/>
  <c r="BU13" i="5"/>
  <c r="BW13" i="5" s="1"/>
  <c r="F13" i="5" s="1"/>
  <c r="H35" i="1" s="1"/>
  <c r="BU10" i="5"/>
  <c r="BW10" i="5" s="1"/>
  <c r="F10" i="5" s="1"/>
  <c r="H32" i="1" s="1"/>
  <c r="BU9" i="5"/>
  <c r="BW9" i="5" s="1"/>
  <c r="F9" i="5" s="1"/>
  <c r="H31" i="1" s="1"/>
  <c r="BU12" i="5"/>
  <c r="BW12" i="5" s="1"/>
  <c r="F12" i="5" s="1"/>
  <c r="H34" i="1" s="1"/>
  <c r="BU14" i="5"/>
  <c r="BW14" i="5" s="1"/>
  <c r="F14" i="5" s="1"/>
  <c r="H36" i="1" s="1"/>
  <c r="BU5" i="5"/>
  <c r="BW5" i="5" s="1"/>
  <c r="BU7" i="5"/>
  <c r="BW7" i="5" s="1"/>
  <c r="F7" i="5" s="1"/>
  <c r="H29" i="1" s="1"/>
  <c r="O37" i="1"/>
  <c r="O39" i="1" s="1"/>
  <c r="E33" i="4"/>
  <c r="BW16" i="5" l="1"/>
  <c r="F5" i="5"/>
  <c r="H27" i="1" s="1"/>
  <c r="H37" i="1" l="1"/>
  <c r="H39" i="1" s="1"/>
  <c r="F15" i="5"/>
  <c r="BW17" i="5"/>
  <c r="A19" i="5" s="1"/>
  <c r="BX16" i="5"/>
</calcChain>
</file>

<file path=xl/sharedStrings.xml><?xml version="1.0" encoding="utf-8"?>
<sst xmlns="http://schemas.openxmlformats.org/spreadsheetml/2006/main" count="188" uniqueCount="88">
  <si>
    <t>Conformément à l'article L. 262 du code électoral, seules les listes ayant obtenu plus de 5% des suffrages exprimés sont admises à la répartition des sièges. 
La liste arrivée en tête obtient une prime majoritaire égale à la moitié des sièges. Les autres sièges sont répartis entre les listes à la représentation proportionnelle suivant la règle de la plus forte moyenne.</t>
  </si>
  <si>
    <t>La répartition des sièges est opérée dès le premier tour si l'une des listes obtient la majorité absolue des suffrages exprimés.</t>
  </si>
  <si>
    <t xml:space="preserve">Population de la commune
en nb d'habitants </t>
  </si>
  <si>
    <t>Nombre de membres du CM</t>
  </si>
  <si>
    <t>Nombre de sièges à pourvoir</t>
  </si>
  <si>
    <t xml:space="preserve">Nombre de sièges restants à répartir </t>
  </si>
  <si>
    <t>de 3 500 à 4 999</t>
  </si>
  <si>
    <t xml:space="preserve">de 5 000 à 9 999 </t>
  </si>
  <si>
    <t xml:space="preserve">de 10 000 à 19 999 </t>
  </si>
  <si>
    <t xml:space="preserve">de 20 000 à 29 999 </t>
  </si>
  <si>
    <t xml:space="preserve">de 30 000 à 39 999 </t>
  </si>
  <si>
    <t xml:space="preserve">de 40 000 à 49 999 </t>
  </si>
  <si>
    <t xml:space="preserve">de 50 000 à 59 999 </t>
  </si>
  <si>
    <t xml:space="preserve">de 60 000 à 79 999 </t>
  </si>
  <si>
    <t xml:space="preserve">de 80 000 à 99 999 </t>
  </si>
  <si>
    <t>de 100 000 à 149 999</t>
  </si>
  <si>
    <t xml:space="preserve">de 150 000 à 199 999 </t>
  </si>
  <si>
    <t xml:space="preserve">de 200 000 à 249 999 </t>
  </si>
  <si>
    <t>de 250 000 à 299 999</t>
  </si>
  <si>
    <t>300 000 et +</t>
  </si>
  <si>
    <t>listes</t>
  </si>
  <si>
    <t>VOIX</t>
  </si>
  <si>
    <t>PRIME 
MAJ</t>
  </si>
  <si>
    <t xml:space="preserve">&gt;5%
SE
</t>
  </si>
  <si>
    <t>TOTAL</t>
  </si>
  <si>
    <t>liste 1</t>
  </si>
  <si>
    <t>liste 2</t>
  </si>
  <si>
    <t>liste 3</t>
  </si>
  <si>
    <t>liste 4</t>
  </si>
  <si>
    <t>liste 5</t>
  </si>
  <si>
    <t>liste 6</t>
  </si>
  <si>
    <t>liste 7</t>
  </si>
  <si>
    <t>liste 8</t>
  </si>
  <si>
    <t>liste 9</t>
  </si>
  <si>
    <t>liste 10</t>
  </si>
  <si>
    <t>TOTAUX</t>
  </si>
  <si>
    <t>Nombre de voix 
pour répartition</t>
  </si>
  <si>
    <t>Répartition conseil municipal</t>
  </si>
  <si>
    <t>Répartition conseil communautaire</t>
  </si>
  <si>
    <t>sièges attribués au titre de la prime majoritaire</t>
  </si>
  <si>
    <t>PRIME MAJ</t>
  </si>
  <si>
    <t>&gt;5% SE</t>
  </si>
  <si>
    <t>PFM jefferson</t>
  </si>
  <si>
    <t>Population municipale</t>
  </si>
  <si>
    <t>calc rep au Q</t>
  </si>
  <si>
    <t>REP Q</t>
  </si>
  <si>
    <t>Total</t>
  </si>
  <si>
    <t>PFM</t>
  </si>
  <si>
    <t>Calcul 1° siège</t>
  </si>
  <si>
    <t>Attribution 1° siège</t>
  </si>
  <si>
    <t>Sièges restant à attribuer</t>
  </si>
  <si>
    <t>Calcul 2° siège</t>
  </si>
  <si>
    <t>Attribution 2° siège</t>
  </si>
  <si>
    <t>Calcul 3° siège</t>
  </si>
  <si>
    <t>Attribution 3° siège</t>
  </si>
  <si>
    <t>Calcul 4° siège</t>
  </si>
  <si>
    <t>Attribution 4° siège</t>
  </si>
  <si>
    <t>Calcul 5° siège</t>
  </si>
  <si>
    <t>Attribution 5° siège</t>
  </si>
  <si>
    <t>Calcul 6° siège</t>
  </si>
  <si>
    <t>Attribution 6° siège</t>
  </si>
  <si>
    <t>Calcul 7° siège</t>
  </si>
  <si>
    <t>Attribution 7° siège</t>
  </si>
  <si>
    <t>Calcul 8° siège</t>
  </si>
  <si>
    <t>Attribution 8° siège</t>
  </si>
  <si>
    <t>Calcul 9° siège</t>
  </si>
  <si>
    <t>Attribution 9° siège</t>
  </si>
  <si>
    <t>Calcul 10° siège</t>
  </si>
  <si>
    <t>Attribution 10° siège</t>
  </si>
  <si>
    <t>Calcul 11° siège</t>
  </si>
  <si>
    <t>Attribution 11° siège</t>
  </si>
  <si>
    <t>Calcul 12° siège</t>
  </si>
  <si>
    <t>Attribution 12° siège</t>
  </si>
  <si>
    <t>Calcul 13° siège</t>
  </si>
  <si>
    <t>Attribution 13° siège</t>
  </si>
  <si>
    <t>Calcul 14° siège</t>
  </si>
  <si>
    <t>Attribution 14° siège</t>
  </si>
  <si>
    <t xml:space="preserve">nombre de sièges </t>
  </si>
  <si>
    <t xml:space="preserve">reste à pourvoir </t>
  </si>
  <si>
    <t>Calcul Q</t>
  </si>
  <si>
    <t>Q</t>
  </si>
  <si>
    <t>LISTES</t>
  </si>
  <si>
    <t>de 1 000 à 1 499</t>
  </si>
  <si>
    <t xml:space="preserve">de 1 500 à 2 499 </t>
  </si>
  <si>
    <t xml:space="preserve">de 2 500 à 3 499 </t>
  </si>
  <si>
    <t>Outil de calcul de la répartition des sièges de conseillers municipaux et de conseillers communautaires pour les communes de 1 000 habitants et plus</t>
  </si>
  <si>
    <r>
      <t xml:space="preserve">Il convient d'indiquer d'abord le tour de scrutin concerné puis  le nombre de sièges à pourvoir ainsi que le nombre de voix obtenues par chaque liste dans les </t>
    </r>
    <r>
      <rPr>
        <b/>
        <i/>
        <u/>
        <sz val="10"/>
        <rFont val="Calibri"/>
        <family val="2"/>
      </rPr>
      <t>cellules grisées</t>
    </r>
    <r>
      <rPr>
        <b/>
        <sz val="10"/>
        <rFont val="Calibri"/>
        <family val="2"/>
      </rPr>
      <t xml:space="preserve">. </t>
    </r>
    <r>
      <rPr>
        <b/>
        <u/>
        <sz val="10"/>
        <rFont val="Calibri"/>
        <family val="2"/>
      </rPr>
      <t>Maximum 10 listes</t>
    </r>
    <r>
      <rPr>
        <b/>
        <sz val="10"/>
        <rFont val="Calibri"/>
        <family val="2"/>
      </rPr>
      <t xml:space="preserve"> - la calculette disfonctionne si deux listes obtiennent exactement la même moyenne pour l'attribution d'un siège car cette attribution n'est alors plus mathématique mais juridique (dernier alinéa de  l'article L. 262) </t>
    </r>
  </si>
  <si>
    <t>tour de scrutin 1 ou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</si>
</sst>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sz val="10"/>
      <name val="Calibri"/>
      <family val="2"/>
    </font>
    <font>
      <b/>
      <i/>
      <sz val="10"/>
      <name val="Calibri"/>
      <family val="2"/>
    </font>
    <font>
      <b/>
      <i/>
      <sz val="18"/>
      <name val="Calibri"/>
      <family val="2"/>
    </font>
    <font>
      <b/>
      <sz val="10"/>
      <name val="Calibri"/>
      <family val="2"/>
    </font>
    <font>
      <b/>
      <sz val="12"/>
      <name val="Calibri"/>
      <family val="2"/>
    </font>
    <font>
      <i/>
      <sz val="8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indexed="23"/>
      <name val="Arial"/>
      <family val="2"/>
    </font>
    <font>
      <b/>
      <sz val="9"/>
      <color indexed="8"/>
      <name val="Arial"/>
      <family val="2"/>
    </font>
    <font>
      <b/>
      <u/>
      <sz val="10"/>
      <name val="Calibri"/>
      <family val="2"/>
    </font>
    <font>
      <b/>
      <i/>
      <u/>
      <sz val="1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4" tint="0.59999389629810485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7">
    <xf numFmtId="0" fontId="0" fillId="0" borderId="0" xfId="0"/>
    <xf numFmtId="0" fontId="1" fillId="0" borderId="0" xfId="0" applyFont="1" applyProtection="1"/>
    <xf numFmtId="0" fontId="1" fillId="0" borderId="0" xfId="0" applyFont="1" applyAlignment="1" applyProtection="1">
      <alignment horizontal="center"/>
    </xf>
    <xf numFmtId="0" fontId="1" fillId="0" borderId="0" xfId="0" applyFont="1"/>
    <xf numFmtId="0" fontId="2" fillId="0" borderId="0" xfId="0" applyFont="1" applyProtection="1"/>
    <xf numFmtId="0" fontId="2" fillId="0" borderId="0" xfId="0" applyFont="1"/>
    <xf numFmtId="0" fontId="1" fillId="0" borderId="0" xfId="0" applyFont="1" applyAlignment="1" applyProtection="1">
      <alignment horizontal="left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7" xfId="0" applyFont="1" applyBorder="1" applyAlignment="1" applyProtection="1">
      <alignment horizontal="center" vertical="center" wrapText="1"/>
    </xf>
    <xf numFmtId="0" fontId="1" fillId="0" borderId="0" xfId="0" applyFont="1" applyProtection="1">
      <protection locked="0"/>
    </xf>
    <xf numFmtId="0" fontId="1" fillId="0" borderId="8" xfId="0" applyFont="1" applyBorder="1" applyAlignment="1" applyProtection="1">
      <alignment horizontal="center" vertical="top" wrapText="1"/>
    </xf>
    <xf numFmtId="0" fontId="1" fillId="0" borderId="9" xfId="0" applyFont="1" applyBorder="1" applyAlignment="1" applyProtection="1">
      <alignment horizontal="center" vertical="top" wrapText="1"/>
    </xf>
    <xf numFmtId="0" fontId="1" fillId="0" borderId="10" xfId="0" applyFont="1" applyBorder="1" applyAlignment="1" applyProtection="1">
      <alignment horizontal="center" vertical="top" wrapText="1"/>
    </xf>
    <xf numFmtId="0" fontId="1" fillId="0" borderId="11" xfId="0" applyFont="1" applyBorder="1" applyAlignment="1" applyProtection="1">
      <alignment horizontal="center" vertical="top" wrapText="1"/>
    </xf>
    <xf numFmtId="0" fontId="1" fillId="0" borderId="15" xfId="0" applyFont="1" applyBorder="1" applyAlignment="1" applyProtection="1">
      <alignment horizontal="center" vertical="top" wrapText="1"/>
    </xf>
    <xf numFmtId="0" fontId="1" fillId="0" borderId="16" xfId="0" applyFont="1" applyBorder="1" applyAlignment="1" applyProtection="1">
      <alignment horizontal="center" vertical="top" wrapText="1"/>
    </xf>
    <xf numFmtId="0" fontId="1" fillId="0" borderId="0" xfId="0" applyFont="1" applyFill="1" applyProtection="1"/>
    <xf numFmtId="2" fontId="4" fillId="0" borderId="7" xfId="0" applyNumberFormat="1" applyFont="1" applyBorder="1" applyAlignment="1" applyProtection="1">
      <alignment horizontal="center" vertical="center"/>
    </xf>
    <xf numFmtId="2" fontId="4" fillId="0" borderId="3" xfId="0" applyNumberFormat="1" applyFont="1" applyFill="1" applyBorder="1" applyAlignment="1" applyProtection="1">
      <alignment horizontal="center" vertical="center" wrapText="1"/>
    </xf>
    <xf numFmtId="0" fontId="1" fillId="2" borderId="9" xfId="0" applyFont="1" applyFill="1" applyBorder="1" applyProtection="1">
      <protection locked="0"/>
    </xf>
    <xf numFmtId="3" fontId="1" fillId="2" borderId="18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23" xfId="0" applyFont="1" applyFill="1" applyBorder="1" applyProtection="1">
      <protection locked="0"/>
    </xf>
    <xf numFmtId="4" fontId="4" fillId="0" borderId="7" xfId="0" applyNumberFormat="1" applyFont="1" applyFill="1" applyBorder="1" applyAlignment="1" applyProtection="1">
      <alignment horizontal="center" vertical="center"/>
    </xf>
    <xf numFmtId="3" fontId="1" fillId="0" borderId="3" xfId="0" applyNumberFormat="1" applyFont="1" applyFill="1" applyBorder="1" applyProtection="1"/>
    <xf numFmtId="4" fontId="4" fillId="0" borderId="28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Protection="1"/>
    <xf numFmtId="3" fontId="1" fillId="0" borderId="0" xfId="0" applyNumberFormat="1" applyFont="1" applyFill="1" applyBorder="1" applyAlignment="1" applyProtection="1">
      <alignment horizontal="center" vertical="center"/>
    </xf>
    <xf numFmtId="0" fontId="1" fillId="0" borderId="0" xfId="0" applyFont="1" applyFill="1"/>
    <xf numFmtId="0" fontId="6" fillId="0" borderId="0" xfId="0" applyFont="1" applyProtection="1"/>
    <xf numFmtId="1" fontId="4" fillId="0" borderId="7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21" xfId="0" applyFont="1" applyBorder="1" applyProtection="1"/>
    <xf numFmtId="0" fontId="1" fillId="0" borderId="21" xfId="0" applyFont="1" applyBorder="1" applyAlignment="1" applyProtection="1">
      <alignment horizontal="center" vertical="center"/>
    </xf>
    <xf numFmtId="0" fontId="1" fillId="0" borderId="35" xfId="0" applyFont="1" applyBorder="1" applyProtection="1"/>
    <xf numFmtId="0" fontId="1" fillId="0" borderId="36" xfId="0" applyFont="1" applyBorder="1" applyAlignment="1" applyProtection="1">
      <alignment horizontal="center"/>
    </xf>
    <xf numFmtId="0" fontId="1" fillId="0" borderId="10" xfId="0" applyFont="1" applyBorder="1" applyAlignment="1" applyProtection="1">
      <alignment horizontal="center" vertical="center" wrapText="1"/>
    </xf>
    <xf numFmtId="0" fontId="1" fillId="0" borderId="11" xfId="0" applyFon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center" vertical="top" wrapText="1"/>
    </xf>
    <xf numFmtId="0" fontId="2" fillId="0" borderId="0" xfId="0" applyFon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left" wrapText="1"/>
    </xf>
    <xf numFmtId="0" fontId="2" fillId="0" borderId="0" xfId="0" applyFont="1" applyBorder="1" applyAlignment="1" applyProtection="1">
      <alignment horizontal="center"/>
    </xf>
    <xf numFmtId="2" fontId="4" fillId="0" borderId="0" xfId="0" applyNumberFormat="1" applyFont="1" applyFill="1" applyBorder="1" applyAlignment="1" applyProtection="1">
      <alignment horizontal="center" vertical="center" wrapText="1"/>
    </xf>
    <xf numFmtId="1" fontId="4" fillId="0" borderId="0" xfId="0" applyNumberFormat="1" applyFont="1" applyFill="1" applyBorder="1" applyAlignment="1" applyProtection="1">
      <alignment horizontal="center" vertical="center" wrapText="1"/>
    </xf>
    <xf numFmtId="0" fontId="7" fillId="0" borderId="0" xfId="0" applyFont="1" applyProtection="1">
      <protection hidden="1"/>
    </xf>
    <xf numFmtId="0" fontId="0" fillId="0" borderId="0" xfId="0" applyProtection="1">
      <protection hidden="1"/>
    </xf>
    <xf numFmtId="0" fontId="8" fillId="2" borderId="12" xfId="0" applyFont="1" applyFill="1" applyBorder="1" applyAlignment="1" applyProtection="1">
      <alignment horizontal="center" vertical="center" wrapText="1"/>
      <protection hidden="1"/>
    </xf>
    <xf numFmtId="0" fontId="8" fillId="2" borderId="40" xfId="0" applyFont="1" applyFill="1" applyBorder="1" applyAlignment="1" applyProtection="1">
      <alignment horizontal="center" vertical="center" wrapText="1"/>
      <protection hidden="1"/>
    </xf>
    <xf numFmtId="0" fontId="9" fillId="5" borderId="13" xfId="0" applyFont="1" applyFill="1" applyBorder="1" applyAlignment="1" applyProtection="1">
      <alignment vertical="center" wrapText="1"/>
      <protection hidden="1"/>
    </xf>
    <xf numFmtId="0" fontId="9" fillId="5" borderId="14" xfId="0" applyFont="1" applyFill="1" applyBorder="1" applyAlignment="1" applyProtection="1">
      <alignment vertical="center" wrapText="1"/>
      <protection hidden="1"/>
    </xf>
    <xf numFmtId="0" fontId="9" fillId="5" borderId="12" xfId="0" applyFont="1" applyFill="1" applyBorder="1" applyAlignment="1" applyProtection="1">
      <alignment vertical="center" wrapText="1"/>
      <protection hidden="1"/>
    </xf>
    <xf numFmtId="0" fontId="9" fillId="5" borderId="41" xfId="0" applyFont="1" applyFill="1" applyBorder="1" applyAlignment="1" applyProtection="1">
      <alignment vertical="center" wrapText="1"/>
      <protection hidden="1"/>
    </xf>
    <xf numFmtId="0" fontId="9" fillId="5" borderId="42" xfId="0" applyFont="1" applyFill="1" applyBorder="1" applyAlignment="1" applyProtection="1">
      <alignment vertical="center" wrapText="1"/>
      <protection hidden="1"/>
    </xf>
    <xf numFmtId="0" fontId="9" fillId="5" borderId="43" xfId="0" applyFont="1" applyFill="1" applyBorder="1" applyAlignment="1" applyProtection="1">
      <alignment vertical="center" wrapText="1"/>
      <protection hidden="1"/>
    </xf>
    <xf numFmtId="0" fontId="9" fillId="5" borderId="40" xfId="0" applyFont="1" applyFill="1" applyBorder="1" applyAlignment="1" applyProtection="1">
      <alignment vertical="center" wrapText="1"/>
      <protection hidden="1"/>
    </xf>
    <xf numFmtId="3" fontId="7" fillId="6" borderId="21" xfId="0" applyNumberFormat="1" applyFont="1" applyFill="1" applyBorder="1" applyAlignment="1" applyProtection="1">
      <alignment horizontal="right" vertical="center" wrapText="1"/>
      <protection hidden="1"/>
    </xf>
    <xf numFmtId="0" fontId="0" fillId="2" borderId="22" xfId="0" applyFill="1" applyBorder="1" applyProtection="1">
      <protection hidden="1"/>
    </xf>
    <xf numFmtId="0" fontId="0" fillId="7" borderId="32" xfId="0" applyFill="1" applyBorder="1" applyProtection="1">
      <protection hidden="1"/>
    </xf>
    <xf numFmtId="3" fontId="0" fillId="7" borderId="21" xfId="0" applyNumberFormat="1" applyFill="1" applyBorder="1" applyProtection="1">
      <protection hidden="1"/>
    </xf>
    <xf numFmtId="3" fontId="10" fillId="2" borderId="44" xfId="0" applyNumberFormat="1" applyFont="1" applyFill="1" applyBorder="1" applyAlignment="1" applyProtection="1">
      <alignment horizontal="right" vertical="center"/>
      <protection hidden="1"/>
    </xf>
    <xf numFmtId="3" fontId="11" fillId="5" borderId="44" xfId="0" applyNumberFormat="1" applyFont="1" applyFill="1" applyBorder="1" applyAlignment="1" applyProtection="1">
      <alignment horizontal="right" vertical="center"/>
      <protection hidden="1"/>
    </xf>
    <xf numFmtId="3" fontId="10" fillId="8" borderId="19" xfId="0" applyNumberFormat="1" applyFont="1" applyFill="1" applyBorder="1" applyAlignment="1" applyProtection="1">
      <alignment horizontal="right" vertical="center"/>
      <protection hidden="1"/>
    </xf>
    <xf numFmtId="3" fontId="10" fillId="5" borderId="10" xfId="0" applyNumberFormat="1" applyFont="1" applyFill="1" applyBorder="1" applyAlignment="1" applyProtection="1">
      <alignment horizontal="right" vertical="center"/>
      <protection hidden="1"/>
    </xf>
    <xf numFmtId="3" fontId="10" fillId="5" borderId="20" xfId="0" applyNumberFormat="1" applyFont="1" applyFill="1" applyBorder="1" applyAlignment="1" applyProtection="1">
      <alignment horizontal="right" vertical="center"/>
      <protection hidden="1"/>
    </xf>
    <xf numFmtId="3" fontId="10" fillId="2" borderId="21" xfId="0" applyNumberFormat="1" applyFont="1" applyFill="1" applyBorder="1" applyAlignment="1" applyProtection="1">
      <alignment horizontal="right" vertical="center"/>
      <protection hidden="1"/>
    </xf>
    <xf numFmtId="3" fontId="11" fillId="5" borderId="21" xfId="0" applyNumberFormat="1" applyFont="1" applyFill="1" applyBorder="1" applyAlignment="1" applyProtection="1">
      <alignment horizontal="right" vertical="center"/>
      <protection hidden="1"/>
    </xf>
    <xf numFmtId="3" fontId="10" fillId="8" borderId="22" xfId="0" applyNumberFormat="1" applyFont="1" applyFill="1" applyBorder="1" applyAlignment="1" applyProtection="1">
      <alignment horizontal="right" vertical="center"/>
      <protection hidden="1"/>
    </xf>
    <xf numFmtId="3" fontId="11" fillId="2" borderId="44" xfId="0" applyNumberFormat="1" applyFont="1" applyFill="1" applyBorder="1" applyAlignment="1" applyProtection="1">
      <alignment horizontal="right" vertical="center"/>
      <protection hidden="1"/>
    </xf>
    <xf numFmtId="3" fontId="10" fillId="2" borderId="19" xfId="0" applyNumberFormat="1" applyFont="1" applyFill="1" applyBorder="1" applyAlignment="1" applyProtection="1">
      <alignment horizontal="right" vertical="center"/>
      <protection hidden="1"/>
    </xf>
    <xf numFmtId="3" fontId="10" fillId="2" borderId="10" xfId="0" applyNumberFormat="1" applyFont="1" applyFill="1" applyBorder="1" applyAlignment="1" applyProtection="1">
      <alignment horizontal="right" vertical="center"/>
      <protection hidden="1"/>
    </xf>
    <xf numFmtId="3" fontId="10" fillId="5" borderId="11" xfId="0" applyNumberFormat="1" applyFont="1" applyFill="1" applyBorder="1" applyAlignment="1" applyProtection="1">
      <alignment horizontal="right" vertical="center"/>
      <protection hidden="1"/>
    </xf>
    <xf numFmtId="3" fontId="7" fillId="5" borderId="10" xfId="0" applyNumberFormat="1" applyFont="1" applyFill="1" applyBorder="1" applyAlignment="1" applyProtection="1">
      <alignment horizontal="right" vertical="center"/>
      <protection hidden="1"/>
    </xf>
    <xf numFmtId="0" fontId="0" fillId="2" borderId="10" xfId="0" applyFill="1" applyBorder="1" applyProtection="1">
      <protection hidden="1"/>
    </xf>
    <xf numFmtId="3" fontId="0" fillId="2" borderId="10" xfId="0" applyNumberFormat="1" applyFill="1" applyBorder="1" applyAlignment="1" applyProtection="1">
      <alignment horizontal="right" indent="1"/>
      <protection hidden="1"/>
    </xf>
    <xf numFmtId="0" fontId="0" fillId="7" borderId="21" xfId="0" applyFill="1" applyBorder="1" applyProtection="1">
      <protection hidden="1"/>
    </xf>
    <xf numFmtId="0" fontId="0" fillId="2" borderId="45" xfId="0" applyFill="1" applyBorder="1" applyProtection="1">
      <protection hidden="1"/>
    </xf>
    <xf numFmtId="3" fontId="0" fillId="2" borderId="45" xfId="0" applyNumberFormat="1" applyFill="1" applyBorder="1" applyAlignment="1" applyProtection="1">
      <alignment horizontal="right" indent="1"/>
      <protection hidden="1"/>
    </xf>
    <xf numFmtId="0" fontId="0" fillId="2" borderId="27" xfId="0" applyFill="1" applyBorder="1" applyProtection="1">
      <protection hidden="1"/>
    </xf>
    <xf numFmtId="3" fontId="10" fillId="2" borderId="46" xfId="0" applyNumberFormat="1" applyFont="1" applyFill="1" applyBorder="1" applyAlignment="1" applyProtection="1">
      <alignment horizontal="right" vertical="center"/>
      <protection hidden="1"/>
    </xf>
    <xf numFmtId="3" fontId="11" fillId="5" borderId="46" xfId="0" applyNumberFormat="1" applyFont="1" applyFill="1" applyBorder="1" applyAlignment="1" applyProtection="1">
      <alignment horizontal="right" vertical="center"/>
      <protection hidden="1"/>
    </xf>
    <xf numFmtId="3" fontId="7" fillId="5" borderId="45" xfId="0" applyNumberFormat="1" applyFont="1" applyFill="1" applyBorder="1" applyAlignment="1" applyProtection="1">
      <alignment horizontal="right" vertical="center"/>
      <protection hidden="1"/>
    </xf>
    <xf numFmtId="3" fontId="10" fillId="5" borderId="45" xfId="0" applyNumberFormat="1" applyFont="1" applyFill="1" applyBorder="1" applyAlignment="1" applyProtection="1">
      <alignment horizontal="right" vertical="center"/>
      <protection hidden="1"/>
    </xf>
    <xf numFmtId="3" fontId="10" fillId="5" borderId="25" xfId="0" applyNumberFormat="1" applyFont="1" applyFill="1" applyBorder="1" applyAlignment="1" applyProtection="1">
      <alignment horizontal="right" vertical="center"/>
      <protection hidden="1"/>
    </xf>
    <xf numFmtId="3" fontId="10" fillId="2" borderId="26" xfId="0" applyNumberFormat="1" applyFont="1" applyFill="1" applyBorder="1" applyAlignment="1" applyProtection="1">
      <alignment horizontal="right" vertical="center"/>
      <protection hidden="1"/>
    </xf>
    <xf numFmtId="3" fontId="10" fillId="2" borderId="45" xfId="0" applyNumberFormat="1" applyFont="1" applyFill="1" applyBorder="1" applyAlignment="1" applyProtection="1">
      <alignment horizontal="right" vertical="center"/>
      <protection hidden="1"/>
    </xf>
    <xf numFmtId="3" fontId="10" fillId="5" borderId="23" xfId="0" applyNumberFormat="1" applyFont="1" applyFill="1" applyBorder="1" applyAlignment="1" applyProtection="1">
      <alignment horizontal="right" vertical="center"/>
      <protection hidden="1"/>
    </xf>
    <xf numFmtId="0" fontId="12" fillId="2" borderId="21" xfId="0" applyFont="1" applyFill="1" applyBorder="1" applyAlignment="1" applyProtection="1">
      <alignment horizontal="left" wrapText="1"/>
      <protection hidden="1"/>
    </xf>
    <xf numFmtId="3" fontId="0" fillId="2" borderId="21" xfId="0" applyNumberFormat="1" applyFill="1" applyBorder="1" applyAlignment="1" applyProtection="1">
      <alignment horizontal="right" indent="1"/>
      <protection hidden="1"/>
    </xf>
    <xf numFmtId="3" fontId="0" fillId="2" borderId="22" xfId="0" applyNumberFormat="1" applyFill="1" applyBorder="1" applyProtection="1">
      <protection hidden="1"/>
    </xf>
    <xf numFmtId="0" fontId="0" fillId="2" borderId="44" xfId="0" applyFill="1" applyBorder="1" applyProtection="1">
      <protection hidden="1"/>
    </xf>
    <xf numFmtId="0" fontId="0" fillId="2" borderId="19" xfId="0" applyFill="1" applyBorder="1" applyProtection="1">
      <protection hidden="1"/>
    </xf>
    <xf numFmtId="0" fontId="0" fillId="2" borderId="20" xfId="0" applyFill="1" applyBorder="1" applyProtection="1">
      <protection hidden="1"/>
    </xf>
    <xf numFmtId="0" fontId="0" fillId="2" borderId="21" xfId="0" applyFill="1" applyBorder="1" applyProtection="1">
      <protection hidden="1"/>
    </xf>
    <xf numFmtId="0" fontId="0" fillId="2" borderId="11" xfId="0" applyFill="1" applyBorder="1" applyProtection="1">
      <protection hidden="1"/>
    </xf>
    <xf numFmtId="0" fontId="0" fillId="2" borderId="26" xfId="0" applyFill="1" applyBorder="1" applyAlignment="1" applyProtection="1">
      <alignment horizontal="center" vertical="center" wrapText="1"/>
      <protection hidden="1"/>
    </xf>
    <xf numFmtId="3" fontId="0" fillId="2" borderId="26" xfId="0" applyNumberFormat="1" applyFill="1" applyBorder="1" applyAlignment="1" applyProtection="1">
      <alignment horizontal="right" indent="1"/>
      <protection hidden="1"/>
    </xf>
    <xf numFmtId="0" fontId="0" fillId="2" borderId="22" xfId="0" applyFill="1" applyBorder="1" applyAlignment="1" applyProtection="1">
      <alignment horizontal="center" vertical="center" wrapText="1"/>
      <protection hidden="1"/>
    </xf>
    <xf numFmtId="3" fontId="0" fillId="2" borderId="15" xfId="0" applyNumberFormat="1" applyFill="1" applyBorder="1" applyProtection="1">
      <protection hidden="1"/>
    </xf>
    <xf numFmtId="3" fontId="0" fillId="2" borderId="39" xfId="0" applyNumberFormat="1" applyFill="1" applyBorder="1" applyProtection="1">
      <protection hidden="1"/>
    </xf>
    <xf numFmtId="0" fontId="0" fillId="2" borderId="39" xfId="0" applyFill="1" applyBorder="1" applyProtection="1">
      <protection hidden="1"/>
    </xf>
    <xf numFmtId="3" fontId="0" fillId="2" borderId="47" xfId="0" applyNumberFormat="1" applyFill="1" applyBorder="1" applyProtection="1">
      <protection hidden="1"/>
    </xf>
    <xf numFmtId="3" fontId="0" fillId="2" borderId="20" xfId="0" applyNumberFormat="1" applyFill="1" applyBorder="1" applyProtection="1">
      <protection hidden="1"/>
    </xf>
    <xf numFmtId="3" fontId="0" fillId="2" borderId="21" xfId="0" applyNumberFormat="1" applyFill="1" applyBorder="1" applyProtection="1">
      <protection hidden="1"/>
    </xf>
    <xf numFmtId="3" fontId="0" fillId="2" borderId="16" xfId="0" applyNumberFormat="1" applyFill="1" applyBorder="1" applyProtection="1">
      <protection hidden="1"/>
    </xf>
    <xf numFmtId="0" fontId="7" fillId="2" borderId="29" xfId="0" applyFont="1" applyFill="1" applyBorder="1" applyProtection="1">
      <protection hidden="1"/>
    </xf>
    <xf numFmtId="0" fontId="0" fillId="2" borderId="31" xfId="0" applyFill="1" applyBorder="1" applyProtection="1">
      <protection hidden="1"/>
    </xf>
    <xf numFmtId="0" fontId="7" fillId="2" borderId="34" xfId="0" applyFont="1" applyFill="1" applyBorder="1" applyProtection="1">
      <protection hidden="1"/>
    </xf>
    <xf numFmtId="0" fontId="0" fillId="2" borderId="36" xfId="0" applyFill="1" applyBorder="1" applyProtection="1">
      <protection hidden="1"/>
    </xf>
    <xf numFmtId="0" fontId="4" fillId="0" borderId="0" xfId="0" applyFont="1" applyBorder="1" applyAlignment="1" applyProtection="1">
      <alignment horizontal="center" vertical="center" wrapText="1" shrinkToFit="1"/>
    </xf>
    <xf numFmtId="2" fontId="4" fillId="4" borderId="29" xfId="0" applyNumberFormat="1" applyFont="1" applyFill="1" applyBorder="1" applyAlignment="1" applyProtection="1">
      <alignment horizontal="center" vertical="center" wrapText="1"/>
    </xf>
    <xf numFmtId="2" fontId="4" fillId="4" borderId="30" xfId="0" applyNumberFormat="1" applyFont="1" applyFill="1" applyBorder="1" applyAlignment="1" applyProtection="1">
      <alignment horizontal="center" vertical="center" wrapText="1"/>
    </xf>
    <xf numFmtId="2" fontId="4" fillId="4" borderId="31" xfId="0" applyNumberFormat="1" applyFont="1" applyFill="1" applyBorder="1" applyAlignment="1" applyProtection="1">
      <alignment horizontal="center" vertical="center" wrapText="1"/>
    </xf>
    <xf numFmtId="1" fontId="4" fillId="4" borderId="33" xfId="0" applyNumberFormat="1" applyFont="1" applyFill="1" applyBorder="1" applyAlignment="1" applyProtection="1">
      <alignment horizontal="center" vertical="center" wrapText="1"/>
    </xf>
    <xf numFmtId="1" fontId="4" fillId="4" borderId="49" xfId="0" applyNumberFormat="1" applyFont="1" applyFill="1" applyBorder="1" applyAlignment="1" applyProtection="1">
      <alignment horizontal="center" vertical="center" wrapText="1"/>
    </xf>
    <xf numFmtId="0" fontId="1" fillId="4" borderId="17" xfId="0" applyFont="1" applyFill="1" applyBorder="1" applyProtection="1"/>
    <xf numFmtId="1" fontId="4" fillId="4" borderId="51" xfId="0" applyNumberFormat="1" applyFont="1" applyFill="1" applyBorder="1" applyAlignment="1" applyProtection="1">
      <alignment horizontal="center" vertical="center" wrapText="1"/>
    </xf>
    <xf numFmtId="2" fontId="4" fillId="3" borderId="7" xfId="0" applyNumberFormat="1" applyFont="1" applyFill="1" applyBorder="1" applyAlignment="1" applyProtection="1">
      <alignment horizontal="center" vertical="center" wrapText="1"/>
    </xf>
    <xf numFmtId="0" fontId="1" fillId="3" borderId="9" xfId="0" applyFont="1" applyFill="1" applyBorder="1" applyAlignment="1" applyProtection="1">
      <alignment horizontal="center"/>
    </xf>
    <xf numFmtId="1" fontId="4" fillId="3" borderId="9" xfId="0" applyNumberFormat="1" applyFont="1" applyFill="1" applyBorder="1" applyAlignment="1" applyProtection="1">
      <alignment horizontal="center" vertical="center" wrapText="1"/>
    </xf>
    <xf numFmtId="3" fontId="1" fillId="3" borderId="7" xfId="0" applyNumberFormat="1" applyFont="1" applyFill="1" applyBorder="1" applyAlignment="1" applyProtection="1">
      <alignment horizontal="center" vertical="center"/>
    </xf>
    <xf numFmtId="3" fontId="7" fillId="6" borderId="22" xfId="0" applyNumberFormat="1" applyFont="1" applyFill="1" applyBorder="1" applyAlignment="1" applyProtection="1">
      <alignment horizontal="right" vertical="center" wrapText="1"/>
      <protection hidden="1"/>
    </xf>
    <xf numFmtId="3" fontId="0" fillId="2" borderId="22" xfId="0" applyNumberFormat="1" applyFill="1" applyBorder="1" applyAlignment="1" applyProtection="1">
      <alignment horizontal="right" indent="1"/>
      <protection hidden="1"/>
    </xf>
    <xf numFmtId="3" fontId="0" fillId="2" borderId="27" xfId="0" applyNumberFormat="1" applyFill="1" applyBorder="1" applyAlignment="1" applyProtection="1">
      <alignment horizontal="right" indent="1"/>
      <protection hidden="1"/>
    </xf>
    <xf numFmtId="0" fontId="0" fillId="2" borderId="0" xfId="0" applyFill="1" applyBorder="1" applyProtection="1">
      <protection hidden="1"/>
    </xf>
    <xf numFmtId="0" fontId="0" fillId="2" borderId="22" xfId="0" applyFill="1" applyBorder="1" applyAlignment="1" applyProtection="1">
      <alignment horizontal="center"/>
      <protection hidden="1"/>
    </xf>
    <xf numFmtId="0" fontId="0" fillId="0" borderId="7" xfId="0" applyBorder="1" applyProtection="1">
      <protection hidden="1"/>
    </xf>
    <xf numFmtId="0" fontId="1" fillId="4" borderId="21" xfId="0" applyFont="1" applyFill="1" applyBorder="1" applyAlignment="1">
      <alignment horizontal="center"/>
    </xf>
    <xf numFmtId="0" fontId="1" fillId="4" borderId="32" xfId="0" applyFont="1" applyFill="1" applyBorder="1" applyAlignment="1" applyProtection="1">
      <alignment horizontal="center"/>
    </xf>
    <xf numFmtId="0" fontId="1" fillId="4" borderId="48" xfId="0" applyFont="1" applyFill="1" applyBorder="1" applyAlignment="1" applyProtection="1">
      <alignment horizontal="center"/>
    </xf>
    <xf numFmtId="0" fontId="1" fillId="4" borderId="50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/>
    </xf>
    <xf numFmtId="0" fontId="4" fillId="0" borderId="0" xfId="0" applyFon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center" vertical="center" wrapText="1"/>
    </xf>
    <xf numFmtId="3" fontId="1" fillId="0" borderId="0" xfId="0" applyNumberFormat="1" applyFont="1" applyFill="1" applyBorder="1" applyProtection="1"/>
    <xf numFmtId="3" fontId="4" fillId="3" borderId="7" xfId="0" applyNumberFormat="1" applyFont="1" applyFill="1" applyBorder="1" applyAlignment="1" applyProtection="1">
      <alignment horizontal="center" vertical="center"/>
    </xf>
    <xf numFmtId="0" fontId="4" fillId="2" borderId="7" xfId="0" applyFont="1" applyFill="1" applyBorder="1" applyAlignment="1" applyProtection="1">
      <alignment horizontal="center" vertical="center" wrapText="1" shrinkToFit="1"/>
      <protection locked="0"/>
    </xf>
    <xf numFmtId="3" fontId="1" fillId="2" borderId="18" xfId="0" applyNumberFormat="1" applyFont="1" applyFill="1" applyBorder="1" applyAlignment="1" applyProtection="1">
      <alignment horizontal="center"/>
      <protection locked="0"/>
    </xf>
    <xf numFmtId="3" fontId="1" fillId="2" borderId="19" xfId="0" applyNumberFormat="1" applyFont="1" applyFill="1" applyBorder="1" applyAlignment="1" applyProtection="1">
      <alignment horizontal="center"/>
      <protection locked="0"/>
    </xf>
    <xf numFmtId="3" fontId="1" fillId="2" borderId="24" xfId="0" applyNumberFormat="1" applyFont="1" applyFill="1" applyBorder="1" applyAlignment="1" applyProtection="1">
      <alignment horizontal="center"/>
      <protection locked="0"/>
    </xf>
    <xf numFmtId="3" fontId="1" fillId="0" borderId="3" xfId="0" applyNumberFormat="1" applyFont="1" applyFill="1" applyBorder="1" applyAlignment="1" applyProtection="1">
      <alignment horizontal="center"/>
    </xf>
    <xf numFmtId="3" fontId="1" fillId="0" borderId="6" xfId="0" applyNumberFormat="1" applyFont="1" applyFill="1" applyBorder="1" applyAlignment="1" applyProtection="1">
      <alignment horizontal="center"/>
    </xf>
    <xf numFmtId="3" fontId="1" fillId="0" borderId="0" xfId="0" applyNumberFormat="1" applyFont="1" applyFill="1" applyBorder="1" applyAlignment="1" applyProtection="1">
      <alignment horizontal="center"/>
    </xf>
    <xf numFmtId="0" fontId="4" fillId="0" borderId="32" xfId="0" applyFont="1" applyBorder="1" applyAlignment="1" applyProtection="1">
      <alignment horizontal="center" vertical="center" wrapText="1"/>
    </xf>
    <xf numFmtId="0" fontId="4" fillId="0" borderId="21" xfId="0" applyFont="1" applyBorder="1" applyAlignment="1" applyProtection="1">
      <alignment horizontal="center" vertical="center" wrapText="1"/>
    </xf>
    <xf numFmtId="0" fontId="4" fillId="0" borderId="33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left" wrapText="1"/>
    </xf>
    <xf numFmtId="0" fontId="1" fillId="0" borderId="2" xfId="0" applyFont="1" applyBorder="1" applyAlignment="1" applyProtection="1">
      <alignment horizontal="left" wrapText="1"/>
    </xf>
    <xf numFmtId="0" fontId="1" fillId="0" borderId="3" xfId="0" applyFont="1" applyBorder="1" applyAlignment="1" applyProtection="1">
      <alignment horizontal="left" wrapText="1"/>
    </xf>
    <xf numFmtId="0" fontId="2" fillId="0" borderId="4" xfId="0" applyFont="1" applyBorder="1" applyAlignment="1" applyProtection="1">
      <alignment horizontal="center"/>
    </xf>
    <xf numFmtId="0" fontId="2" fillId="0" borderId="5" xfId="0" applyFont="1" applyBorder="1" applyAlignment="1" applyProtection="1">
      <alignment horizontal="center"/>
    </xf>
    <xf numFmtId="0" fontId="2" fillId="0" borderId="6" xfId="0" applyFont="1" applyBorder="1" applyAlignment="1" applyProtection="1">
      <alignment horizontal="center"/>
    </xf>
    <xf numFmtId="0" fontId="4" fillId="0" borderId="1" xfId="0" applyFont="1" applyBorder="1" applyAlignment="1" applyProtection="1">
      <alignment horizontal="center" vertical="center" wrapText="1" shrinkToFit="1"/>
    </xf>
    <xf numFmtId="0" fontId="4" fillId="0" borderId="2" xfId="0" applyFont="1" applyBorder="1" applyAlignment="1" applyProtection="1">
      <alignment horizontal="center" vertical="center" wrapText="1" shrinkToFit="1"/>
    </xf>
    <xf numFmtId="0" fontId="4" fillId="0" borderId="3" xfId="0" applyFont="1" applyBorder="1" applyAlignment="1" applyProtection="1">
      <alignment horizontal="center" vertical="center" wrapText="1" shrinkToFit="1"/>
    </xf>
    <xf numFmtId="0" fontId="4" fillId="9" borderId="1" xfId="0" applyFont="1" applyFill="1" applyBorder="1" applyAlignment="1" applyProtection="1">
      <alignment horizontal="center" vertical="center" wrapText="1" shrinkToFit="1"/>
    </xf>
    <xf numFmtId="0" fontId="4" fillId="9" borderId="3" xfId="0" applyFont="1" applyFill="1" applyBorder="1" applyAlignment="1" applyProtection="1">
      <alignment horizontal="center" vertical="center" wrapText="1" shrinkToFit="1"/>
    </xf>
    <xf numFmtId="0" fontId="4" fillId="3" borderId="29" xfId="0" applyFont="1" applyFill="1" applyBorder="1" applyAlignment="1" applyProtection="1">
      <alignment horizontal="center"/>
    </xf>
    <xf numFmtId="0" fontId="4" fillId="3" borderId="30" xfId="0" applyFont="1" applyFill="1" applyBorder="1" applyAlignment="1" applyProtection="1">
      <alignment horizontal="center"/>
    </xf>
    <xf numFmtId="0" fontId="4" fillId="3" borderId="31" xfId="0" applyFont="1" applyFill="1" applyBorder="1" applyAlignment="1" applyProtection="1">
      <alignment horizontal="center"/>
    </xf>
    <xf numFmtId="1" fontId="4" fillId="0" borderId="1" xfId="0" applyNumberFormat="1" applyFont="1" applyFill="1" applyBorder="1" applyAlignment="1" applyProtection="1">
      <alignment horizontal="center" vertical="center" wrapText="1"/>
    </xf>
    <xf numFmtId="1" fontId="4" fillId="0" borderId="3" xfId="0" applyNumberFormat="1" applyFont="1" applyFill="1" applyBorder="1" applyAlignment="1" applyProtection="1">
      <alignment horizontal="center" vertical="center" wrapText="1"/>
    </xf>
    <xf numFmtId="0" fontId="4" fillId="3" borderId="1" xfId="0" applyFont="1" applyFill="1" applyBorder="1" applyAlignment="1" applyProtection="1">
      <alignment horizontal="center"/>
    </xf>
    <xf numFmtId="0" fontId="4" fillId="3" borderId="2" xfId="0" applyFont="1" applyFill="1" applyBorder="1" applyAlignment="1" applyProtection="1">
      <alignment horizontal="center"/>
    </xf>
    <xf numFmtId="0" fontId="4" fillId="3" borderId="3" xfId="0" applyFont="1" applyFill="1" applyBorder="1" applyAlignment="1" applyProtection="1">
      <alignment horizontal="center"/>
    </xf>
    <xf numFmtId="0" fontId="4" fillId="4" borderId="12" xfId="0" applyFont="1" applyFill="1" applyBorder="1" applyAlignment="1" applyProtection="1">
      <alignment horizontal="center"/>
    </xf>
    <xf numFmtId="0" fontId="4" fillId="4" borderId="13" xfId="0" applyFont="1" applyFill="1" applyBorder="1" applyAlignment="1" applyProtection="1">
      <alignment horizontal="center"/>
    </xf>
    <xf numFmtId="0" fontId="4" fillId="4" borderId="14" xfId="0" applyFont="1" applyFill="1" applyBorder="1" applyAlignment="1" applyProtection="1">
      <alignment horizontal="center"/>
    </xf>
    <xf numFmtId="0" fontId="5" fillId="2" borderId="15" xfId="0" applyFont="1" applyFill="1" applyBorder="1" applyAlignment="1" applyProtection="1">
      <alignment horizontal="center"/>
      <protection locked="0"/>
    </xf>
    <xf numFmtId="0" fontId="5" fillId="2" borderId="38" xfId="0" applyFont="1" applyFill="1" applyBorder="1" applyAlignment="1" applyProtection="1">
      <alignment horizontal="center"/>
      <protection locked="0"/>
    </xf>
    <xf numFmtId="0" fontId="4" fillId="0" borderId="37" xfId="0" applyFont="1" applyBorder="1" applyAlignment="1" applyProtection="1">
      <alignment horizontal="center"/>
    </xf>
    <xf numFmtId="0" fontId="4" fillId="0" borderId="38" xfId="0" applyFont="1" applyBorder="1" applyAlignment="1" applyProtection="1">
      <alignment horizontal="center"/>
    </xf>
    <xf numFmtId="0" fontId="4" fillId="4" borderId="29" xfId="0" applyFont="1" applyFill="1" applyBorder="1" applyAlignment="1" applyProtection="1">
      <alignment horizontal="center"/>
    </xf>
    <xf numFmtId="0" fontId="4" fillId="4" borderId="30" xfId="0" applyFont="1" applyFill="1" applyBorder="1" applyAlignment="1" applyProtection="1">
      <alignment horizontal="center"/>
    </xf>
    <xf numFmtId="0" fontId="4" fillId="4" borderId="31" xfId="0" applyFont="1" applyFill="1" applyBorder="1" applyAlignment="1" applyProtection="1">
      <alignment horizontal="center"/>
    </xf>
  </cellXfs>
  <cellStyles count="1">
    <cellStyle name="Normal" xfId="0" builtinId="0"/>
  </cellStyles>
  <dxfs count="7">
    <dxf>
      <font>
        <color rgb="FF00B050"/>
      </font>
      <fill>
        <patternFill>
          <bgColor rgb="FFD1FDDB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50"/>
      </font>
      <fill>
        <patternFill>
          <bgColor rgb="FFD1FDDB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E54"/>
  <sheetViews>
    <sheetView tabSelected="1" workbookViewId="0">
      <selection activeCell="C27" sqref="C27:C28"/>
    </sheetView>
  </sheetViews>
  <sheetFormatPr baseColWidth="10" defaultColWidth="0" defaultRowHeight="0" customHeight="1" zeroHeight="1" x14ac:dyDescent="0.2"/>
  <cols>
    <col min="1" max="1" width="2.42578125" style="3" customWidth="1"/>
    <col min="2" max="2" width="21.85546875" style="3" customWidth="1"/>
    <col min="3" max="3" width="10" style="3" bestFit="1" customWidth="1"/>
    <col min="4" max="4" width="10" style="3" hidden="1" customWidth="1"/>
    <col min="5" max="5" width="10" style="31" hidden="1" customWidth="1"/>
    <col min="6" max="6" width="10" style="3" customWidth="1"/>
    <col min="7" max="7" width="10" style="31" customWidth="1"/>
    <col min="8" max="8" width="10" style="3" customWidth="1"/>
    <col min="9" max="9" width="11.42578125" style="3" customWidth="1"/>
    <col min="10" max="12" width="11.42578125" style="3" hidden="1" customWidth="1"/>
    <col min="13" max="13" width="11.42578125" style="3" customWidth="1"/>
    <col min="14" max="14" width="12.85546875" style="3" customWidth="1"/>
    <col min="15" max="16" width="12.5703125" style="3" customWidth="1"/>
    <col min="17" max="61" width="12.85546875" style="3" hidden="1" customWidth="1"/>
    <col min="62" max="64" width="0" style="3" hidden="1" customWidth="1"/>
    <col min="65" max="109" width="12.85546875" style="3" hidden="1" customWidth="1"/>
    <col min="110" max="16384" width="0" style="3" hidden="1"/>
  </cols>
  <sheetData>
    <row r="1" spans="1:16" ht="4.5" customHeight="1" thickBot="1" x14ac:dyDescent="0.25">
      <c r="A1" s="1"/>
      <c r="B1" s="1"/>
      <c r="C1" s="1"/>
      <c r="D1" s="1"/>
      <c r="E1" s="2"/>
      <c r="F1" s="1"/>
      <c r="G1" s="2"/>
      <c r="H1" s="1"/>
      <c r="I1" s="1"/>
      <c r="J1" s="1"/>
      <c r="K1" s="1"/>
      <c r="L1" s="1"/>
      <c r="M1" s="1"/>
      <c r="N1" s="1"/>
      <c r="O1" s="1"/>
      <c r="P1" s="1"/>
    </row>
    <row r="2" spans="1:16" s="5" customFormat="1" ht="52.5" customHeight="1" thickBot="1" x14ac:dyDescent="0.25">
      <c r="A2" s="4"/>
      <c r="B2" s="145" t="s">
        <v>85</v>
      </c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7"/>
      <c r="P2" s="39"/>
    </row>
    <row r="3" spans="1:16" ht="52.5" customHeight="1" thickBot="1" x14ac:dyDescent="0.25">
      <c r="A3" s="1"/>
      <c r="B3" s="148" t="s">
        <v>0</v>
      </c>
      <c r="C3" s="149"/>
      <c r="D3" s="149"/>
      <c r="E3" s="149"/>
      <c r="F3" s="149"/>
      <c r="G3" s="149"/>
      <c r="H3" s="149"/>
      <c r="I3" s="149"/>
      <c r="J3" s="149"/>
      <c r="K3" s="149"/>
      <c r="L3" s="149"/>
      <c r="M3" s="149"/>
      <c r="N3" s="149"/>
      <c r="O3" s="150"/>
      <c r="P3" s="40"/>
    </row>
    <row r="4" spans="1:16" ht="13.5" thickBot="1" x14ac:dyDescent="0.25">
      <c r="A4" s="1"/>
      <c r="B4" s="151" t="s">
        <v>1</v>
      </c>
      <c r="C4" s="152"/>
      <c r="D4" s="152"/>
      <c r="E4" s="152"/>
      <c r="F4" s="152"/>
      <c r="G4" s="152"/>
      <c r="H4" s="152"/>
      <c r="I4" s="152"/>
      <c r="J4" s="152"/>
      <c r="K4" s="152"/>
      <c r="L4" s="152"/>
      <c r="M4" s="152"/>
      <c r="N4" s="152"/>
      <c r="O4" s="153"/>
      <c r="P4" s="41"/>
    </row>
    <row r="5" spans="1:16" ht="13.5" thickBot="1" x14ac:dyDescent="0.25">
      <c r="A5" s="1"/>
      <c r="B5" s="6"/>
      <c r="C5" s="6"/>
      <c r="D5" s="6"/>
      <c r="E5" s="2"/>
      <c r="F5" s="6"/>
      <c r="G5" s="6"/>
      <c r="H5" s="1"/>
      <c r="I5" s="1"/>
      <c r="J5" s="1"/>
      <c r="K5" s="1"/>
      <c r="L5" s="1"/>
      <c r="M5" s="1"/>
      <c r="N5" s="1"/>
      <c r="O5" s="1"/>
      <c r="P5" s="1"/>
    </row>
    <row r="6" spans="1:16" s="9" customFormat="1" ht="71.25" customHeight="1" thickBot="1" x14ac:dyDescent="0.25">
      <c r="A6" s="1"/>
      <c r="B6" s="7" t="s">
        <v>2</v>
      </c>
      <c r="C6" s="8" t="s">
        <v>3</v>
      </c>
      <c r="D6" s="131"/>
      <c r="E6" s="131"/>
      <c r="F6" s="1"/>
      <c r="G6" s="154" t="s">
        <v>86</v>
      </c>
      <c r="H6" s="155"/>
      <c r="I6" s="155"/>
      <c r="J6" s="155"/>
      <c r="K6" s="155"/>
      <c r="L6" s="155"/>
      <c r="M6" s="155"/>
      <c r="N6" s="155"/>
      <c r="O6" s="156"/>
      <c r="P6" s="1"/>
    </row>
    <row r="7" spans="1:16" s="9" customFormat="1" ht="12.75" x14ac:dyDescent="0.2">
      <c r="A7" s="1"/>
      <c r="B7" s="10" t="s">
        <v>82</v>
      </c>
      <c r="C7" s="11">
        <v>15</v>
      </c>
      <c r="D7" s="38"/>
      <c r="E7" s="38"/>
      <c r="F7" s="1"/>
      <c r="G7" s="108"/>
      <c r="H7" s="108"/>
      <c r="I7" s="108"/>
      <c r="J7" s="108"/>
      <c r="K7" s="108"/>
      <c r="L7" s="108"/>
      <c r="M7" s="108"/>
      <c r="N7" s="108"/>
      <c r="O7" s="108"/>
      <c r="P7" s="1"/>
    </row>
    <row r="8" spans="1:16" s="9" customFormat="1" ht="13.5" thickBot="1" x14ac:dyDescent="0.25">
      <c r="A8" s="1"/>
      <c r="B8" s="12" t="s">
        <v>83</v>
      </c>
      <c r="C8" s="13">
        <v>19</v>
      </c>
      <c r="D8" s="38"/>
      <c r="E8" s="38"/>
      <c r="F8" s="1"/>
      <c r="G8" s="108"/>
      <c r="H8" s="108"/>
      <c r="I8" s="108"/>
      <c r="J8" s="108"/>
      <c r="K8" s="108"/>
      <c r="L8" s="108"/>
      <c r="M8" s="108"/>
      <c r="N8" s="108"/>
      <c r="O8" s="108"/>
      <c r="P8" s="1"/>
    </row>
    <row r="9" spans="1:16" s="9" customFormat="1" ht="13.5" thickBot="1" x14ac:dyDescent="0.25">
      <c r="A9" s="1"/>
      <c r="B9" s="12" t="s">
        <v>84</v>
      </c>
      <c r="C9" s="13">
        <v>23</v>
      </c>
      <c r="D9" s="38"/>
      <c r="E9" s="38"/>
      <c r="F9" s="1"/>
      <c r="G9" s="108"/>
      <c r="H9" s="157" t="s">
        <v>87</v>
      </c>
      <c r="I9" s="158"/>
      <c r="J9" s="108"/>
      <c r="K9" s="108"/>
      <c r="L9" s="108"/>
      <c r="M9" s="135"/>
      <c r="N9" s="108"/>
      <c r="O9" s="108"/>
      <c r="P9" s="1"/>
    </row>
    <row r="10" spans="1:16" ht="12.75" customHeight="1" thickBot="1" x14ac:dyDescent="0.25">
      <c r="A10" s="1"/>
      <c r="B10" s="10" t="s">
        <v>6</v>
      </c>
      <c r="C10" s="11">
        <v>27</v>
      </c>
      <c r="D10" s="38"/>
      <c r="E10" s="38"/>
      <c r="F10" s="1"/>
      <c r="G10" s="6"/>
      <c r="H10" s="1"/>
      <c r="I10" s="1"/>
      <c r="J10" s="1"/>
      <c r="K10" s="1"/>
      <c r="L10" s="1"/>
      <c r="M10" s="1"/>
      <c r="N10" s="1"/>
      <c r="O10" s="1"/>
      <c r="P10" s="1"/>
    </row>
    <row r="11" spans="1:16" ht="12.75" customHeight="1" x14ac:dyDescent="0.2">
      <c r="A11" s="1"/>
      <c r="B11" s="12" t="s">
        <v>7</v>
      </c>
      <c r="C11" s="13">
        <v>29</v>
      </c>
      <c r="D11" s="38"/>
      <c r="E11" s="38"/>
      <c r="F11" s="1"/>
      <c r="G11" s="6"/>
      <c r="H11" s="159" t="s">
        <v>37</v>
      </c>
      <c r="I11" s="160"/>
      <c r="J11" s="160"/>
      <c r="K11" s="160"/>
      <c r="L11" s="160"/>
      <c r="M11" s="160"/>
      <c r="N11" s="160"/>
      <c r="O11" s="161"/>
      <c r="P11" s="1"/>
    </row>
    <row r="12" spans="1:16" ht="12.75" customHeight="1" x14ac:dyDescent="0.2">
      <c r="A12" s="1"/>
      <c r="B12" s="12" t="s">
        <v>8</v>
      </c>
      <c r="C12" s="13">
        <v>33</v>
      </c>
      <c r="D12" s="38"/>
      <c r="E12" s="38"/>
      <c r="F12" s="1"/>
      <c r="G12" s="6"/>
      <c r="H12" s="142" t="s">
        <v>4</v>
      </c>
      <c r="I12" s="143"/>
      <c r="J12" s="32"/>
      <c r="K12" s="32"/>
      <c r="L12" s="32"/>
      <c r="M12" s="143" t="s">
        <v>39</v>
      </c>
      <c r="N12" s="143"/>
      <c r="O12" s="144" t="s">
        <v>5</v>
      </c>
      <c r="P12" s="1"/>
    </row>
    <row r="13" spans="1:16" ht="12.75" x14ac:dyDescent="0.2">
      <c r="A13" s="1"/>
      <c r="B13" s="36" t="s">
        <v>9</v>
      </c>
      <c r="C13" s="37">
        <v>35</v>
      </c>
      <c r="D13" s="132"/>
      <c r="E13" s="132"/>
      <c r="F13" s="1"/>
      <c r="G13" s="6"/>
      <c r="H13" s="142"/>
      <c r="I13" s="143"/>
      <c r="J13" s="33"/>
      <c r="K13" s="33"/>
      <c r="L13" s="33"/>
      <c r="M13" s="143"/>
      <c r="N13" s="143"/>
      <c r="O13" s="144"/>
      <c r="P13" s="1"/>
    </row>
    <row r="14" spans="1:16" ht="12.75" customHeight="1" thickBot="1" x14ac:dyDescent="0.3">
      <c r="A14" s="1"/>
      <c r="B14" s="12" t="s">
        <v>10</v>
      </c>
      <c r="C14" s="13">
        <v>39</v>
      </c>
      <c r="D14" s="38"/>
      <c r="E14" s="38"/>
      <c r="F14" s="1"/>
      <c r="G14" s="6"/>
      <c r="H14" s="170"/>
      <c r="I14" s="171"/>
      <c r="J14" s="34">
        <f>H14/2</f>
        <v>0</v>
      </c>
      <c r="K14" s="34">
        <f>ROUNDUP(J14,0)</f>
        <v>0</v>
      </c>
      <c r="L14" s="34">
        <f>ROUNDDOWN(J14,0)</f>
        <v>0</v>
      </c>
      <c r="M14" s="172">
        <f>IF(H14&gt;4,K14,L14)</f>
        <v>0</v>
      </c>
      <c r="N14" s="173"/>
      <c r="O14" s="35">
        <f>H14-M14</f>
        <v>0</v>
      </c>
      <c r="P14" s="1"/>
    </row>
    <row r="15" spans="1:16" ht="12.75" customHeight="1" x14ac:dyDescent="0.2">
      <c r="A15" s="1"/>
      <c r="B15" s="12" t="s">
        <v>11</v>
      </c>
      <c r="C15" s="13">
        <v>43</v>
      </c>
      <c r="D15" s="38"/>
      <c r="E15" s="38"/>
      <c r="F15" s="1"/>
      <c r="G15" s="6"/>
      <c r="P15" s="1"/>
    </row>
    <row r="16" spans="1:16" ht="12.75" customHeight="1" thickBot="1" x14ac:dyDescent="0.25">
      <c r="A16" s="1"/>
      <c r="B16" s="12" t="s">
        <v>12</v>
      </c>
      <c r="C16" s="13">
        <v>45</v>
      </c>
      <c r="D16" s="38"/>
      <c r="E16" s="38"/>
      <c r="F16" s="1"/>
      <c r="G16" s="6"/>
      <c r="P16" s="1"/>
    </row>
    <row r="17" spans="1:16" ht="12.75" customHeight="1" x14ac:dyDescent="0.2">
      <c r="A17" s="1"/>
      <c r="B17" s="12" t="s">
        <v>13</v>
      </c>
      <c r="C17" s="13">
        <v>49</v>
      </c>
      <c r="D17" s="38"/>
      <c r="E17" s="38"/>
      <c r="F17" s="1"/>
      <c r="G17" s="6"/>
      <c r="H17" s="174" t="s">
        <v>38</v>
      </c>
      <c r="I17" s="175"/>
      <c r="J17" s="175"/>
      <c r="K17" s="175"/>
      <c r="L17" s="175"/>
      <c r="M17" s="175"/>
      <c r="N17" s="175"/>
      <c r="O17" s="176"/>
      <c r="P17" s="1"/>
    </row>
    <row r="18" spans="1:16" ht="12.75" customHeight="1" x14ac:dyDescent="0.2">
      <c r="A18" s="1"/>
      <c r="B18" s="12" t="s">
        <v>14</v>
      </c>
      <c r="C18" s="13">
        <v>53</v>
      </c>
      <c r="D18" s="38"/>
      <c r="E18" s="38"/>
      <c r="F18" s="1"/>
      <c r="G18" s="6"/>
      <c r="H18" s="142" t="s">
        <v>4</v>
      </c>
      <c r="I18" s="143"/>
      <c r="J18" s="32"/>
      <c r="K18" s="32"/>
      <c r="L18" s="32"/>
      <c r="M18" s="143" t="s">
        <v>39</v>
      </c>
      <c r="N18" s="143"/>
      <c r="O18" s="144" t="s">
        <v>5</v>
      </c>
      <c r="P18" s="1"/>
    </row>
    <row r="19" spans="1:16" ht="12.75" customHeight="1" x14ac:dyDescent="0.2">
      <c r="A19" s="1"/>
      <c r="B19" s="12" t="s">
        <v>15</v>
      </c>
      <c r="C19" s="13">
        <v>55</v>
      </c>
      <c r="D19" s="38"/>
      <c r="E19" s="38" t="e">
        <f>C34/C37</f>
        <v>#DIV/0!</v>
      </c>
      <c r="F19" s="1"/>
      <c r="G19" s="6"/>
      <c r="H19" s="142"/>
      <c r="I19" s="143"/>
      <c r="J19" s="33"/>
      <c r="K19" s="33"/>
      <c r="L19" s="33"/>
      <c r="M19" s="143"/>
      <c r="N19" s="143"/>
      <c r="O19" s="144"/>
      <c r="P19" s="1"/>
    </row>
    <row r="20" spans="1:16" ht="12.75" customHeight="1" thickBot="1" x14ac:dyDescent="0.3">
      <c r="A20" s="1"/>
      <c r="B20" s="12" t="s">
        <v>16</v>
      </c>
      <c r="C20" s="13">
        <v>59</v>
      </c>
      <c r="D20" s="38"/>
      <c r="E20" s="38">
        <f>C37/100</f>
        <v>0</v>
      </c>
      <c r="F20" s="1"/>
      <c r="G20" s="6"/>
      <c r="H20" s="170"/>
      <c r="I20" s="171"/>
      <c r="J20" s="34">
        <f>H20/2</f>
        <v>0</v>
      </c>
      <c r="K20" s="34">
        <f>ROUNDUP(J20,0)</f>
        <v>0</v>
      </c>
      <c r="L20" s="34">
        <f>ROUNDDOWN(J20,0)</f>
        <v>0</v>
      </c>
      <c r="M20" s="172">
        <f>IF(H20&gt;4,K20,L20)</f>
        <v>0</v>
      </c>
      <c r="N20" s="173"/>
      <c r="O20" s="35">
        <f>H20-M20</f>
        <v>0</v>
      </c>
      <c r="P20" s="1"/>
    </row>
    <row r="21" spans="1:16" ht="12.75" customHeight="1" x14ac:dyDescent="0.2">
      <c r="A21" s="1"/>
      <c r="B21" s="12" t="s">
        <v>17</v>
      </c>
      <c r="C21" s="13">
        <v>61</v>
      </c>
      <c r="D21" s="38"/>
      <c r="E21" s="38">
        <f>E20*5</f>
        <v>0</v>
      </c>
      <c r="F21" s="1"/>
      <c r="G21" s="6"/>
      <c r="P21" s="1"/>
    </row>
    <row r="22" spans="1:16" ht="12.75" customHeight="1" x14ac:dyDescent="0.2">
      <c r="A22" s="1"/>
      <c r="B22" s="12" t="s">
        <v>18</v>
      </c>
      <c r="C22" s="13">
        <v>65</v>
      </c>
      <c r="D22" s="38"/>
      <c r="E22" s="38"/>
      <c r="F22" s="1"/>
      <c r="G22" s="6"/>
      <c r="H22" s="1"/>
      <c r="I22" s="1"/>
      <c r="J22" s="1"/>
      <c r="K22" s="1"/>
      <c r="L22" s="1"/>
      <c r="M22" s="1"/>
      <c r="N22" s="1"/>
      <c r="O22" s="1"/>
      <c r="P22" s="1"/>
    </row>
    <row r="23" spans="1:16" ht="13.5" thickBot="1" x14ac:dyDescent="0.25">
      <c r="A23" s="1"/>
      <c r="B23" s="14" t="s">
        <v>19</v>
      </c>
      <c r="C23" s="15">
        <v>69</v>
      </c>
      <c r="D23" s="38"/>
      <c r="E23" s="38"/>
      <c r="F23" s="1"/>
      <c r="G23" s="6"/>
      <c r="H23" s="1"/>
      <c r="I23" s="1"/>
      <c r="J23" s="1"/>
      <c r="K23" s="1"/>
      <c r="L23" s="1"/>
      <c r="M23" s="1"/>
      <c r="N23" s="1"/>
      <c r="O23" s="1"/>
      <c r="P23" s="1"/>
    </row>
    <row r="24" spans="1:16" ht="13.5" thickBot="1" x14ac:dyDescent="0.25">
      <c r="A24" s="1"/>
      <c r="B24" s="38"/>
      <c r="C24" s="38"/>
      <c r="D24" s="38"/>
      <c r="E24" s="38"/>
      <c r="F24" s="1"/>
      <c r="G24" s="6"/>
      <c r="H24" s="1"/>
      <c r="I24" s="1"/>
      <c r="J24" s="1"/>
      <c r="K24" s="1"/>
      <c r="L24" s="1"/>
      <c r="M24" s="1"/>
      <c r="N24" s="1"/>
      <c r="O24" s="1"/>
      <c r="P24" s="1"/>
    </row>
    <row r="25" spans="1:16" ht="13.5" thickBot="1" x14ac:dyDescent="0.25">
      <c r="A25" s="1"/>
      <c r="B25" s="1"/>
      <c r="C25" s="1"/>
      <c r="D25" s="1"/>
      <c r="E25" s="2"/>
      <c r="F25" s="164" t="s">
        <v>37</v>
      </c>
      <c r="G25" s="165"/>
      <c r="H25" s="166"/>
      <c r="I25" s="1"/>
      <c r="J25" s="1"/>
      <c r="K25" s="1"/>
      <c r="L25" s="1"/>
      <c r="M25" s="167" t="s">
        <v>38</v>
      </c>
      <c r="N25" s="168"/>
      <c r="O25" s="169"/>
      <c r="P25" s="1"/>
    </row>
    <row r="26" spans="1:16" ht="39" thickBot="1" x14ac:dyDescent="0.25">
      <c r="A26" s="1"/>
      <c r="B26" s="17" t="s">
        <v>20</v>
      </c>
      <c r="C26" s="18" t="s">
        <v>21</v>
      </c>
      <c r="D26" s="18"/>
      <c r="E26" s="18"/>
      <c r="F26" s="116" t="s">
        <v>22</v>
      </c>
      <c r="G26" s="116" t="s">
        <v>23</v>
      </c>
      <c r="H26" s="116" t="s">
        <v>24</v>
      </c>
      <c r="I26" s="1"/>
      <c r="J26" s="1"/>
      <c r="K26" s="1"/>
      <c r="L26" s="1"/>
      <c r="M26" s="109" t="s">
        <v>40</v>
      </c>
      <c r="N26" s="110" t="s">
        <v>41</v>
      </c>
      <c r="O26" s="111" t="s">
        <v>24</v>
      </c>
      <c r="P26" s="42"/>
    </row>
    <row r="27" spans="1:16" ht="12.75" x14ac:dyDescent="0.2">
      <c r="A27" s="1"/>
      <c r="B27" s="19" t="s">
        <v>25</v>
      </c>
      <c r="C27" s="136"/>
      <c r="D27" s="20">
        <f>IF($M$9=2,1,IF(C27&gt;($C$37/2),1,0))</f>
        <v>0</v>
      </c>
      <c r="E27" s="136" t="e">
        <f>IF(C27/$C$37&gt;0.1,"O","N")</f>
        <v>#DIV/0!</v>
      </c>
      <c r="F27" s="117" t="str">
        <f>IF($D$37&gt;0,IF(C27=MAX($C$27:$C$36),$M$14,0),"")</f>
        <v/>
      </c>
      <c r="G27" s="117" t="str">
        <f>IF($D$37&gt;0,IF(C27/$C$37&gt;0.05,"O","N"),"")</f>
        <v/>
      </c>
      <c r="H27" s="118" t="e">
        <f>IF($D$37=0,IF(E27="O","T2","stop"),(F27+'répartition CM'!F5))</f>
        <v>#DIV/0!</v>
      </c>
      <c r="I27" s="1"/>
      <c r="J27" s="1"/>
      <c r="K27" s="1"/>
      <c r="L27" s="1"/>
      <c r="M27" s="127">
        <f t="shared" ref="M27:M36" si="0">IF(C27=MAX($C$27:$C$36),$M$20,0)</f>
        <v>0</v>
      </c>
      <c r="N27" s="126" t="e">
        <f>IF(C27/$C$37&gt;0.05,"O","N")</f>
        <v>#DIV/0!</v>
      </c>
      <c r="O27" s="112" t="e">
        <f>+M27+'REPARTITION CC'!E5</f>
        <v>#DIV/0!</v>
      </c>
      <c r="P27" s="43"/>
    </row>
    <row r="28" spans="1:16" ht="12.75" x14ac:dyDescent="0.2">
      <c r="A28" s="1"/>
      <c r="B28" s="21" t="s">
        <v>26</v>
      </c>
      <c r="C28" s="137"/>
      <c r="D28" s="20">
        <f t="shared" ref="D28:D36" si="1">IF($M$9=2,1,IF(C28&gt;($C$37/2),1,0))</f>
        <v>0</v>
      </c>
      <c r="E28" s="136" t="e">
        <f t="shared" ref="E28:E36" si="2">IF(C28/$C$37&gt;0.1,"O","N")</f>
        <v>#DIV/0!</v>
      </c>
      <c r="F28" s="117" t="str">
        <f t="shared" ref="F28:F36" si="3">IF($D$37&gt;0,IF(C28=MAX($C$27:$C$36),$M$14,0),"")</f>
        <v/>
      </c>
      <c r="G28" s="117" t="str">
        <f t="shared" ref="G28:G36" si="4">IF($D$37&gt;0,IF(C28/$C$37&gt;0.05,"O","N"),"")</f>
        <v/>
      </c>
      <c r="H28" s="118" t="e">
        <f>IF($D$37=0,IF(E28="O","T2","stop"),(F28+'répartition CM'!F6))</f>
        <v>#DIV/0!</v>
      </c>
      <c r="I28" s="1"/>
      <c r="J28" s="1"/>
      <c r="K28" s="1"/>
      <c r="L28" s="1"/>
      <c r="M28" s="127">
        <f t="shared" si="0"/>
        <v>0</v>
      </c>
      <c r="N28" s="126" t="e">
        <f>IF(C28/$C$37&gt;0.05,"O","N")</f>
        <v>#DIV/0!</v>
      </c>
      <c r="O28" s="112" t="e">
        <f>+M28+'REPARTITION CC'!E6</f>
        <v>#DIV/0!</v>
      </c>
      <c r="P28" s="43"/>
    </row>
    <row r="29" spans="1:16" ht="12.75" x14ac:dyDescent="0.2">
      <c r="A29" s="1"/>
      <c r="B29" s="21" t="s">
        <v>27</v>
      </c>
      <c r="C29" s="137"/>
      <c r="D29" s="20">
        <f t="shared" si="1"/>
        <v>0</v>
      </c>
      <c r="E29" s="136" t="e">
        <f t="shared" si="2"/>
        <v>#DIV/0!</v>
      </c>
      <c r="F29" s="117" t="str">
        <f t="shared" si="3"/>
        <v/>
      </c>
      <c r="G29" s="117" t="str">
        <f t="shared" si="4"/>
        <v/>
      </c>
      <c r="H29" s="118" t="e">
        <f>IF($D$37=0,IF(E29="O","T2","stop"),(F29+'répartition CM'!F7))</f>
        <v>#DIV/0!</v>
      </c>
      <c r="I29" s="1"/>
      <c r="J29" s="1"/>
      <c r="K29" s="1"/>
      <c r="L29" s="1"/>
      <c r="M29" s="127">
        <f t="shared" si="0"/>
        <v>0</v>
      </c>
      <c r="N29" s="126" t="e">
        <f t="shared" ref="N29:N36" si="5">IF(C29/$C$37&gt;0.05,"O","N")</f>
        <v>#DIV/0!</v>
      </c>
      <c r="O29" s="112" t="e">
        <f>+M29+'REPARTITION CC'!E7</f>
        <v>#DIV/0!</v>
      </c>
      <c r="P29" s="43"/>
    </row>
    <row r="30" spans="1:16" ht="12.75" x14ac:dyDescent="0.2">
      <c r="A30" s="1"/>
      <c r="B30" s="21" t="s">
        <v>28</v>
      </c>
      <c r="C30" s="137"/>
      <c r="D30" s="20">
        <f t="shared" si="1"/>
        <v>0</v>
      </c>
      <c r="E30" s="136" t="e">
        <f t="shared" si="2"/>
        <v>#DIV/0!</v>
      </c>
      <c r="F30" s="117" t="str">
        <f t="shared" si="3"/>
        <v/>
      </c>
      <c r="G30" s="117" t="str">
        <f t="shared" si="4"/>
        <v/>
      </c>
      <c r="H30" s="118" t="e">
        <f>IF($D$37=0,IF(E30="O","T2","stop"),(F30+'répartition CM'!F8))</f>
        <v>#DIV/0!</v>
      </c>
      <c r="I30" s="1"/>
      <c r="J30" s="1"/>
      <c r="K30" s="1"/>
      <c r="L30" s="1"/>
      <c r="M30" s="127">
        <f t="shared" si="0"/>
        <v>0</v>
      </c>
      <c r="N30" s="126" t="e">
        <f t="shared" si="5"/>
        <v>#DIV/0!</v>
      </c>
      <c r="O30" s="112" t="e">
        <f>+M30+'REPARTITION CC'!E8</f>
        <v>#DIV/0!</v>
      </c>
      <c r="P30" s="43"/>
    </row>
    <row r="31" spans="1:16" ht="12.75" x14ac:dyDescent="0.2">
      <c r="A31" s="1"/>
      <c r="B31" s="21" t="s">
        <v>29</v>
      </c>
      <c r="C31" s="137"/>
      <c r="D31" s="20">
        <f t="shared" si="1"/>
        <v>0</v>
      </c>
      <c r="E31" s="136" t="e">
        <f t="shared" si="2"/>
        <v>#DIV/0!</v>
      </c>
      <c r="F31" s="117" t="str">
        <f t="shared" si="3"/>
        <v/>
      </c>
      <c r="G31" s="117" t="str">
        <f t="shared" si="4"/>
        <v/>
      </c>
      <c r="H31" s="118" t="e">
        <f>IF($D$37=0,IF(E31="O","T2","stop"),(F31+'répartition CM'!F9))</f>
        <v>#DIV/0!</v>
      </c>
      <c r="I31" s="1"/>
      <c r="J31" s="1"/>
      <c r="K31" s="1"/>
      <c r="L31" s="1"/>
      <c r="M31" s="127">
        <f t="shared" si="0"/>
        <v>0</v>
      </c>
      <c r="N31" s="126" t="e">
        <f t="shared" si="5"/>
        <v>#DIV/0!</v>
      </c>
      <c r="O31" s="112" t="e">
        <f>+M31+'REPARTITION CC'!E9</f>
        <v>#DIV/0!</v>
      </c>
      <c r="P31" s="43"/>
    </row>
    <row r="32" spans="1:16" ht="12.75" x14ac:dyDescent="0.2">
      <c r="A32" s="1"/>
      <c r="B32" s="21" t="s">
        <v>30</v>
      </c>
      <c r="C32" s="137"/>
      <c r="D32" s="20">
        <f t="shared" si="1"/>
        <v>0</v>
      </c>
      <c r="E32" s="136" t="e">
        <f t="shared" si="2"/>
        <v>#DIV/0!</v>
      </c>
      <c r="F32" s="117" t="str">
        <f t="shared" si="3"/>
        <v/>
      </c>
      <c r="G32" s="117" t="str">
        <f t="shared" si="4"/>
        <v/>
      </c>
      <c r="H32" s="118" t="e">
        <f>IF($D$37=0,IF(E32="O","T2","stop"),(F32+'répartition CM'!F10))</f>
        <v>#DIV/0!</v>
      </c>
      <c r="I32" s="1"/>
      <c r="J32" s="1"/>
      <c r="K32" s="1"/>
      <c r="L32" s="1"/>
      <c r="M32" s="127">
        <f t="shared" si="0"/>
        <v>0</v>
      </c>
      <c r="N32" s="126" t="e">
        <f t="shared" si="5"/>
        <v>#DIV/0!</v>
      </c>
      <c r="O32" s="112" t="e">
        <f>+M32+'REPARTITION CC'!E10</f>
        <v>#DIV/0!</v>
      </c>
      <c r="P32" s="43"/>
    </row>
    <row r="33" spans="1:16" ht="12.75" x14ac:dyDescent="0.2">
      <c r="A33" s="1"/>
      <c r="B33" s="21" t="s">
        <v>31</v>
      </c>
      <c r="C33" s="137"/>
      <c r="D33" s="20">
        <f t="shared" si="1"/>
        <v>0</v>
      </c>
      <c r="E33" s="136" t="e">
        <f t="shared" si="2"/>
        <v>#DIV/0!</v>
      </c>
      <c r="F33" s="117" t="str">
        <f t="shared" si="3"/>
        <v/>
      </c>
      <c r="G33" s="117" t="str">
        <f t="shared" si="4"/>
        <v/>
      </c>
      <c r="H33" s="118" t="e">
        <f>IF($D$37=0,IF(E33="O","T2","stop"),(F33+'répartition CM'!F11))</f>
        <v>#DIV/0!</v>
      </c>
      <c r="I33" s="1"/>
      <c r="J33" s="1"/>
      <c r="K33" s="1"/>
      <c r="L33" s="1"/>
      <c r="M33" s="127">
        <f t="shared" si="0"/>
        <v>0</v>
      </c>
      <c r="N33" s="126" t="e">
        <f t="shared" si="5"/>
        <v>#DIV/0!</v>
      </c>
      <c r="O33" s="112" t="e">
        <f>+M33+'REPARTITION CC'!E11</f>
        <v>#DIV/0!</v>
      </c>
      <c r="P33" s="43"/>
    </row>
    <row r="34" spans="1:16" ht="12.75" x14ac:dyDescent="0.2">
      <c r="A34" s="1"/>
      <c r="B34" s="21" t="s">
        <v>32</v>
      </c>
      <c r="C34" s="137"/>
      <c r="D34" s="20">
        <f t="shared" si="1"/>
        <v>0</v>
      </c>
      <c r="E34" s="136" t="e">
        <f t="shared" si="2"/>
        <v>#DIV/0!</v>
      </c>
      <c r="F34" s="117" t="str">
        <f t="shared" si="3"/>
        <v/>
      </c>
      <c r="G34" s="117" t="str">
        <f>IF($D$37&gt;0,IF(C34/$C$37&gt;0.05,"O","N"),"")</f>
        <v/>
      </c>
      <c r="H34" s="118" t="e">
        <f>IF($D$37=0,IF(E34="O","T2","stop"),(F34+'répartition CM'!F12))</f>
        <v>#DIV/0!</v>
      </c>
      <c r="I34" s="1"/>
      <c r="J34" s="1"/>
      <c r="K34" s="1"/>
      <c r="L34" s="1"/>
      <c r="M34" s="127">
        <f t="shared" si="0"/>
        <v>0</v>
      </c>
      <c r="N34" s="126" t="e">
        <f t="shared" si="5"/>
        <v>#DIV/0!</v>
      </c>
      <c r="O34" s="112" t="e">
        <f>+M34+'REPARTITION CC'!E12</f>
        <v>#DIV/0!</v>
      </c>
      <c r="P34" s="43"/>
    </row>
    <row r="35" spans="1:16" ht="12.75" x14ac:dyDescent="0.2">
      <c r="A35" s="1"/>
      <c r="B35" s="21" t="s">
        <v>33</v>
      </c>
      <c r="C35" s="137"/>
      <c r="D35" s="20">
        <f t="shared" si="1"/>
        <v>0</v>
      </c>
      <c r="E35" s="136" t="e">
        <f t="shared" si="2"/>
        <v>#DIV/0!</v>
      </c>
      <c r="F35" s="117" t="str">
        <f t="shared" si="3"/>
        <v/>
      </c>
      <c r="G35" s="117" t="str">
        <f t="shared" si="4"/>
        <v/>
      </c>
      <c r="H35" s="118" t="e">
        <f>IF($D$37=0,IF(E35="O","T2","stop"),(F35+'répartition CM'!F13))</f>
        <v>#DIV/0!</v>
      </c>
      <c r="I35" s="1"/>
      <c r="J35" s="1"/>
      <c r="K35" s="1"/>
      <c r="L35" s="1"/>
      <c r="M35" s="127">
        <f t="shared" si="0"/>
        <v>0</v>
      </c>
      <c r="N35" s="126" t="e">
        <f t="shared" si="5"/>
        <v>#DIV/0!</v>
      </c>
      <c r="O35" s="112" t="e">
        <f>+M35+'REPARTITION CC'!E13</f>
        <v>#DIV/0!</v>
      </c>
      <c r="P35" s="43"/>
    </row>
    <row r="36" spans="1:16" ht="13.5" thickBot="1" x14ac:dyDescent="0.25">
      <c r="A36" s="1"/>
      <c r="B36" s="22" t="s">
        <v>34</v>
      </c>
      <c r="C36" s="138"/>
      <c r="D36" s="20">
        <f t="shared" si="1"/>
        <v>0</v>
      </c>
      <c r="E36" s="136" t="e">
        <f t="shared" si="2"/>
        <v>#DIV/0!</v>
      </c>
      <c r="F36" s="117" t="str">
        <f t="shared" si="3"/>
        <v/>
      </c>
      <c r="G36" s="117" t="str">
        <f t="shared" si="4"/>
        <v/>
      </c>
      <c r="H36" s="118" t="e">
        <f>IF($D$37=0,IF(E36="O","T2","stop"),(F36+'répartition CM'!F14))</f>
        <v>#DIV/0!</v>
      </c>
      <c r="I36" s="1"/>
      <c r="J36" s="1"/>
      <c r="K36" s="1"/>
      <c r="L36" s="1"/>
      <c r="M36" s="128">
        <f t="shared" si="0"/>
        <v>0</v>
      </c>
      <c r="N36" s="126" t="e">
        <f t="shared" si="5"/>
        <v>#DIV/0!</v>
      </c>
      <c r="O36" s="113" t="e">
        <f>+M36+'REPARTITION CC'!E14</f>
        <v>#DIV/0!</v>
      </c>
      <c r="P36" s="43"/>
    </row>
    <row r="37" spans="1:16" ht="13.5" thickBot="1" x14ac:dyDescent="0.25">
      <c r="A37" s="1"/>
      <c r="B37" s="23" t="s">
        <v>35</v>
      </c>
      <c r="C37" s="139">
        <f>SUM(C27:C36)</f>
        <v>0</v>
      </c>
      <c r="D37" s="24">
        <f>SUM(D27:D36)</f>
        <v>0</v>
      </c>
      <c r="E37" s="139"/>
      <c r="F37" s="130"/>
      <c r="G37" s="119"/>
      <c r="H37" s="134" t="str">
        <f>IF(D37=0,"T2",SUM(H27:H36))</f>
        <v>T2</v>
      </c>
      <c r="I37" s="1"/>
      <c r="J37" s="1"/>
      <c r="K37" s="1"/>
      <c r="L37" s="1"/>
      <c r="M37" s="129">
        <f>SUM(M27:M36)</f>
        <v>0</v>
      </c>
      <c r="N37" s="114"/>
      <c r="O37" s="115" t="e">
        <f>SUM(O27:O36)</f>
        <v>#DIV/0!</v>
      </c>
      <c r="P37" s="43"/>
    </row>
    <row r="38" spans="1:16" s="28" customFormat="1" ht="26.25" thickBot="1" x14ac:dyDescent="0.25">
      <c r="A38" s="16"/>
      <c r="B38" s="25" t="s">
        <v>36</v>
      </c>
      <c r="C38" s="140">
        <f>SUMIF(G27:G36,"O",C27:C36)</f>
        <v>0</v>
      </c>
      <c r="D38" s="133"/>
      <c r="E38" s="141"/>
      <c r="F38" s="26"/>
      <c r="G38" s="27"/>
      <c r="H38" s="27"/>
      <c r="I38" s="16"/>
      <c r="J38" s="16"/>
      <c r="K38" s="16"/>
      <c r="L38" s="16"/>
      <c r="M38" s="16"/>
      <c r="N38" s="16"/>
      <c r="O38" s="16"/>
      <c r="P38" s="16"/>
    </row>
    <row r="39" spans="1:16" ht="26.25" customHeight="1" thickBot="1" x14ac:dyDescent="0.25">
      <c r="A39" s="1"/>
      <c r="B39" s="29"/>
      <c r="C39" s="1"/>
      <c r="D39" s="1"/>
      <c r="E39" s="2"/>
      <c r="F39" s="1"/>
      <c r="G39" s="2"/>
      <c r="H39" s="162" t="str">
        <f>IF(H37="T2","tour 2 nécessaire",IF(H37="#DIV/0!","ERREUR",IF(H37=H14,"vérif OK","ERREUR")))</f>
        <v>tour 2 nécessaire</v>
      </c>
      <c r="I39" s="163"/>
      <c r="J39" s="1"/>
      <c r="K39" s="1"/>
      <c r="L39" s="1"/>
      <c r="M39" s="1"/>
      <c r="N39" s="1"/>
      <c r="O39" s="30" t="e">
        <f>IF(O37=H20,"vérif OK","ERREUR")</f>
        <v>#DIV/0!</v>
      </c>
      <c r="P39" s="43"/>
    </row>
    <row r="40" spans="1:16" ht="4.5" customHeight="1" x14ac:dyDescent="0.2">
      <c r="A40" s="1"/>
      <c r="B40" s="1"/>
      <c r="C40" s="1"/>
      <c r="D40" s="1"/>
      <c r="E40" s="2"/>
      <c r="F40" s="1"/>
      <c r="G40" s="2"/>
      <c r="H40" s="1"/>
      <c r="I40" s="1"/>
      <c r="J40" s="1"/>
      <c r="K40" s="1"/>
      <c r="L40" s="1"/>
      <c r="M40" s="1"/>
      <c r="N40" s="1"/>
      <c r="O40" s="1"/>
      <c r="P40" s="1"/>
    </row>
    <row r="41" spans="1:16" ht="12.75" hidden="1" customHeight="1" x14ac:dyDescent="0.2">
      <c r="G41" s="3"/>
    </row>
    <row r="42" spans="1:16" ht="12.75" hidden="1" customHeight="1" x14ac:dyDescent="0.2">
      <c r="G42" s="3"/>
    </row>
    <row r="43" spans="1:16" ht="12.75" hidden="1" customHeight="1" x14ac:dyDescent="0.2">
      <c r="G43" s="3"/>
    </row>
    <row r="44" spans="1:16" ht="12.75" hidden="1" customHeight="1" x14ac:dyDescent="0.2">
      <c r="G44" s="3"/>
    </row>
    <row r="45" spans="1:16" ht="12.75" hidden="1" customHeight="1" x14ac:dyDescent="0.2">
      <c r="G45" s="3"/>
    </row>
    <row r="46" spans="1:16" ht="12.75" hidden="1" customHeight="1" x14ac:dyDescent="0.2">
      <c r="G46" s="3"/>
    </row>
    <row r="47" spans="1:16" ht="12.75" hidden="1" customHeight="1" x14ac:dyDescent="0.2">
      <c r="G47" s="3"/>
    </row>
    <row r="48" spans="1:16" ht="12.75" hidden="1" customHeight="1" x14ac:dyDescent="0.2">
      <c r="G48" s="3"/>
    </row>
    <row r="49" spans="7:7" ht="12.75" hidden="1" customHeight="1" x14ac:dyDescent="0.2">
      <c r="G49" s="3"/>
    </row>
    <row r="50" spans="7:7" ht="12.75" hidden="1" customHeight="1" x14ac:dyDescent="0.2">
      <c r="G50" s="3"/>
    </row>
    <row r="51" spans="7:7" ht="12.75" hidden="1" customHeight="1" x14ac:dyDescent="0.2">
      <c r="G51" s="3"/>
    </row>
    <row r="52" spans="7:7" ht="12.75" hidden="1" customHeight="1" x14ac:dyDescent="0.2">
      <c r="G52" s="3"/>
    </row>
    <row r="53" spans="7:7" ht="12.75" hidden="1" customHeight="1" x14ac:dyDescent="0.2">
      <c r="G53" s="3"/>
    </row>
    <row r="54" spans="7:7" ht="12.75" hidden="1" customHeight="1" x14ac:dyDescent="0.2">
      <c r="G54" s="3"/>
    </row>
  </sheetData>
  <sheetProtection password="EF43" sheet="1" objects="1" scenarios="1" selectLockedCells="1"/>
  <mergeCells count="20">
    <mergeCell ref="H39:I39"/>
    <mergeCell ref="F25:H25"/>
    <mergeCell ref="M25:O25"/>
    <mergeCell ref="H14:I14"/>
    <mergeCell ref="H20:I20"/>
    <mergeCell ref="M20:N20"/>
    <mergeCell ref="H17:O17"/>
    <mergeCell ref="H18:I19"/>
    <mergeCell ref="M18:N19"/>
    <mergeCell ref="O18:O19"/>
    <mergeCell ref="M14:N14"/>
    <mergeCell ref="H12:I13"/>
    <mergeCell ref="M12:N13"/>
    <mergeCell ref="O12:O13"/>
    <mergeCell ref="B2:O2"/>
    <mergeCell ref="B3:O3"/>
    <mergeCell ref="B4:O4"/>
    <mergeCell ref="G6:O6"/>
    <mergeCell ref="H9:I9"/>
    <mergeCell ref="H11:O11"/>
  </mergeCells>
  <conditionalFormatting sqref="H39 O39:P39">
    <cfRule type="cellIs" dxfId="6" priority="4" stopIfTrue="1" operator="equal">
      <formula>"vérif OK"</formula>
    </cfRule>
    <cfRule type="cellIs" dxfId="5" priority="5" stopIfTrue="1" operator="equal">
      <formula>"ERREUR"</formula>
    </cfRule>
  </conditionalFormatting>
  <conditionalFormatting sqref="H39:I39">
    <cfRule type="containsText" dxfId="4" priority="1" operator="containsText" text="tour 2">
      <formula>NOT(ISERROR(SEARCH("tour 2",H39)))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W37"/>
  <sheetViews>
    <sheetView workbookViewId="0">
      <selection activeCell="G38" sqref="G38"/>
    </sheetView>
  </sheetViews>
  <sheetFormatPr baseColWidth="10" defaultRowHeight="15" x14ac:dyDescent="0.25"/>
  <cols>
    <col min="1" max="1" width="18.42578125" style="45" bestFit="1" customWidth="1"/>
    <col min="2" max="16384" width="11.42578125" style="45"/>
  </cols>
  <sheetData>
    <row r="3" spans="1:75" ht="15.75" thickBot="1" x14ac:dyDescent="0.3">
      <c r="A3" s="44" t="s">
        <v>42</v>
      </c>
    </row>
    <row r="4" spans="1:75" ht="37.5" customHeight="1" x14ac:dyDescent="0.25">
      <c r="A4" s="46" t="s">
        <v>81</v>
      </c>
      <c r="B4" s="47" t="s">
        <v>43</v>
      </c>
      <c r="C4" s="46" t="s">
        <v>44</v>
      </c>
      <c r="D4" s="46" t="s">
        <v>45</v>
      </c>
      <c r="E4" s="46" t="s">
        <v>46</v>
      </c>
      <c r="F4" s="48" t="s">
        <v>47</v>
      </c>
      <c r="G4" s="48"/>
      <c r="H4" s="48" t="s">
        <v>48</v>
      </c>
      <c r="I4" s="49" t="s">
        <v>49</v>
      </c>
      <c r="J4" s="50" t="s">
        <v>50</v>
      </c>
      <c r="K4" s="48" t="s">
        <v>47</v>
      </c>
      <c r="L4" s="48"/>
      <c r="M4" s="48" t="s">
        <v>51</v>
      </c>
      <c r="N4" s="49" t="s">
        <v>52</v>
      </c>
      <c r="O4" s="50" t="s">
        <v>50</v>
      </c>
      <c r="P4" s="48" t="s">
        <v>47</v>
      </c>
      <c r="Q4" s="48"/>
      <c r="R4" s="48" t="s">
        <v>53</v>
      </c>
      <c r="S4" s="49" t="s">
        <v>54</v>
      </c>
      <c r="T4" s="50" t="s">
        <v>50</v>
      </c>
      <c r="U4" s="48" t="s">
        <v>47</v>
      </c>
      <c r="V4" s="48"/>
      <c r="W4" s="48" t="s">
        <v>55</v>
      </c>
      <c r="X4" s="49" t="s">
        <v>56</v>
      </c>
      <c r="Y4" s="50" t="s">
        <v>50</v>
      </c>
      <c r="Z4" s="48" t="s">
        <v>47</v>
      </c>
      <c r="AA4" s="48"/>
      <c r="AB4" s="48" t="s">
        <v>57</v>
      </c>
      <c r="AC4" s="49" t="s">
        <v>58</v>
      </c>
      <c r="AD4" s="50" t="s">
        <v>50</v>
      </c>
      <c r="AE4" s="48" t="s">
        <v>47</v>
      </c>
      <c r="AF4" s="48"/>
      <c r="AG4" s="48" t="s">
        <v>59</v>
      </c>
      <c r="AH4" s="49" t="s">
        <v>60</v>
      </c>
      <c r="AI4" s="51" t="s">
        <v>50</v>
      </c>
      <c r="AJ4" s="52" t="s">
        <v>47</v>
      </c>
      <c r="AK4" s="52"/>
      <c r="AL4" s="52" t="s">
        <v>61</v>
      </c>
      <c r="AM4" s="53" t="s">
        <v>62</v>
      </c>
      <c r="AN4" s="50" t="s">
        <v>50</v>
      </c>
      <c r="AO4" s="48" t="s">
        <v>47</v>
      </c>
      <c r="AP4" s="48"/>
      <c r="AQ4" s="48" t="s">
        <v>63</v>
      </c>
      <c r="AR4" s="49" t="s">
        <v>64</v>
      </c>
      <c r="AS4" s="50" t="s">
        <v>50</v>
      </c>
      <c r="AT4" s="48" t="s">
        <v>47</v>
      </c>
      <c r="AU4" s="48"/>
      <c r="AV4" s="48" t="s">
        <v>65</v>
      </c>
      <c r="AW4" s="49" t="s">
        <v>66</v>
      </c>
      <c r="AX4" s="50" t="s">
        <v>50</v>
      </c>
      <c r="AY4" s="48" t="s">
        <v>47</v>
      </c>
      <c r="AZ4" s="48"/>
      <c r="BA4" s="48" t="s">
        <v>67</v>
      </c>
      <c r="BB4" s="49" t="s">
        <v>68</v>
      </c>
      <c r="BC4" s="50" t="s">
        <v>50</v>
      </c>
      <c r="BD4" s="48" t="s">
        <v>47</v>
      </c>
      <c r="BE4" s="48"/>
      <c r="BF4" s="48" t="s">
        <v>69</v>
      </c>
      <c r="BG4" s="49" t="s">
        <v>70</v>
      </c>
      <c r="BH4" s="50" t="s">
        <v>50</v>
      </c>
      <c r="BI4" s="48" t="s">
        <v>47</v>
      </c>
      <c r="BJ4" s="48"/>
      <c r="BK4" s="48" t="s">
        <v>71</v>
      </c>
      <c r="BL4" s="49" t="s">
        <v>72</v>
      </c>
      <c r="BM4" s="50" t="s">
        <v>50</v>
      </c>
      <c r="BN4" s="48" t="s">
        <v>47</v>
      </c>
      <c r="BO4" s="48"/>
      <c r="BP4" s="48" t="s">
        <v>73</v>
      </c>
      <c r="BQ4" s="49" t="s">
        <v>74</v>
      </c>
      <c r="BR4" s="50" t="s">
        <v>50</v>
      </c>
      <c r="BS4" s="48" t="s">
        <v>47</v>
      </c>
      <c r="BT4" s="48"/>
      <c r="BU4" s="48" t="s">
        <v>75</v>
      </c>
      <c r="BV4" s="49" t="s">
        <v>76</v>
      </c>
      <c r="BW4" s="54" t="s">
        <v>50</v>
      </c>
    </row>
    <row r="5" spans="1:75" x14ac:dyDescent="0.25">
      <c r="A5" s="45">
        <v>1</v>
      </c>
      <c r="B5" s="55" t="e">
        <f>IF('repartition des sièges'!N27="O",+'repartition des sièges'!C27,0)</f>
        <v>#DIV/0!</v>
      </c>
      <c r="C5" s="56" t="e">
        <f>B5/$B$36</f>
        <v>#DIV/0!</v>
      </c>
      <c r="D5" s="57" t="e">
        <f>ROUNDDOWN(C5,0)</f>
        <v>#DIV/0!</v>
      </c>
      <c r="E5" s="58" t="e">
        <f t="shared" ref="E5:E24" si="0">D5+I5+N5+S5+X5+AC5+AH5+AM5+AR5+AW5+BB5+BG5+BL5+BQ5+BV5</f>
        <v>#DIV/0!</v>
      </c>
      <c r="F5" s="59" t="e">
        <f>B5/(D5+1)</f>
        <v>#DIV/0!</v>
      </c>
      <c r="G5" s="59" t="e">
        <f>IF($D$34&gt;0,1,0)</f>
        <v>#DIV/0!</v>
      </c>
      <c r="H5" s="60" t="e">
        <f>IF(F5=MAX($F$5:$F$32),1,0)</f>
        <v>#DIV/0!</v>
      </c>
      <c r="I5" s="61" t="e">
        <f>IF($D$34&gt;0,IF(H5&lt;1,0,H5),0)</f>
        <v>#DIV/0!</v>
      </c>
      <c r="J5" s="62" t="e">
        <f>+IF($J$34&gt;0,$J$34,"0")</f>
        <v>#DIV/0!</v>
      </c>
      <c r="K5" s="59" t="e">
        <f t="shared" ref="K5:K32" si="1">B5/(D5+I5+1)</f>
        <v>#DIV/0!</v>
      </c>
      <c r="L5" s="59" t="e">
        <f>IF($J$34&gt;0,1,0)</f>
        <v>#DIV/0!</v>
      </c>
      <c r="M5" s="60" t="e">
        <f>IF(K5=MAX($K$5:$K32),1,0)</f>
        <v>#DIV/0!</v>
      </c>
      <c r="N5" s="61" t="e">
        <f>IF((L5+M5=2),M5,0)</f>
        <v>#DIV/0!</v>
      </c>
      <c r="O5" s="62"/>
      <c r="P5" s="59" t="e">
        <f t="shared" ref="P5:P32" si="2">B5/(D5+I5+N5+1)</f>
        <v>#DIV/0!</v>
      </c>
      <c r="Q5" s="59" t="e">
        <f>IF($O$34&gt;0,1,0)</f>
        <v>#DIV/0!</v>
      </c>
      <c r="R5" s="60" t="e">
        <f>IF(P5=MAX($P$5:$P$32),1,0)</f>
        <v>#DIV/0!</v>
      </c>
      <c r="S5" s="61" t="e">
        <f>IF((R5+Q5=2),R5,0)</f>
        <v>#DIV/0!</v>
      </c>
      <c r="T5" s="62"/>
      <c r="U5" s="59" t="e">
        <f t="shared" ref="U5:U32" si="3">B5/(D5+I5+N5+S5+1)</f>
        <v>#DIV/0!</v>
      </c>
      <c r="V5" s="59" t="e">
        <f>IF($T$34&gt;0,1,0)</f>
        <v>#DIV/0!</v>
      </c>
      <c r="W5" s="60" t="e">
        <f>IF(U5=MAX($U$5:$U$32),1,0)</f>
        <v>#DIV/0!</v>
      </c>
      <c r="X5" s="61" t="e">
        <f>IF((W5+V5=2),W5,0)</f>
        <v>#DIV/0!</v>
      </c>
      <c r="Y5" s="62"/>
      <c r="Z5" s="59" t="e">
        <f t="shared" ref="Z5:Z32" si="4">B5/(D5+I5+N5+S5+X5+1)</f>
        <v>#DIV/0!</v>
      </c>
      <c r="AA5" s="59" t="e">
        <f>IF($Y$34&gt;0,1,0)</f>
        <v>#DIV/0!</v>
      </c>
      <c r="AB5" s="60" t="e">
        <f>IF(Z5=MAX($Z$5:$Z$32),1,0)</f>
        <v>#DIV/0!</v>
      </c>
      <c r="AC5" s="61" t="e">
        <f>IF((AB5+AA5=2),AB5,0)</f>
        <v>#DIV/0!</v>
      </c>
      <c r="AD5" s="62"/>
      <c r="AE5" s="59" t="e">
        <f t="shared" ref="AE5:AE32" si="5">B5/(D5+I5+N5+S5+X5+AC5+1)</f>
        <v>#DIV/0!</v>
      </c>
      <c r="AF5" s="59" t="e">
        <f>IF($AD$34&gt;0,1,0)</f>
        <v>#DIV/0!</v>
      </c>
      <c r="AG5" s="60" t="e">
        <f>IF(AE5=MAX($AE$5:$AE$32),1,0)</f>
        <v>#DIV/0!</v>
      </c>
      <c r="AH5" s="61" t="e">
        <f>IF((AF5+AG5=2),AG5,0)</f>
        <v>#DIV/0!</v>
      </c>
      <c r="AI5" s="63" t="e">
        <f t="shared" ref="AI5:AI32" si="6">B5/(D5+I5+N5+S5+X5+AC5+AH5+1)</f>
        <v>#DIV/0!</v>
      </c>
      <c r="AJ5" s="64" t="e">
        <f t="shared" ref="AJ5:AJ32" si="7">B5/(D5+I5+N5+S5+X5+AC5+AH5+1)</f>
        <v>#DIV/0!</v>
      </c>
      <c r="AK5" s="64" t="e">
        <f>IF($AI$34&gt;0,1,0)</f>
        <v>#DIV/0!</v>
      </c>
      <c r="AL5" s="65" t="e">
        <f>IF(AJ5=MAX($AJ$5:$AJ$32),1,0)</f>
        <v>#DIV/0!</v>
      </c>
      <c r="AM5" s="66" t="e">
        <f>IF((AK5+AL5=2),AL5,0)</f>
        <v>#DIV/0!</v>
      </c>
      <c r="AN5" s="62"/>
      <c r="AO5" s="59" t="e">
        <f t="shared" ref="AO5:AO32" si="8">B5/(D5+I5+N5+S5+X5+AC5+AH5+AM5+1)</f>
        <v>#DIV/0!</v>
      </c>
      <c r="AP5" s="59" t="e">
        <f>IF($AN$34&gt;0,1,0)</f>
        <v>#DIV/0!</v>
      </c>
      <c r="AQ5" s="67" t="e">
        <f>IF(AO5=MAX($AO$5:$AO$31),1,0)</f>
        <v>#DIV/0!</v>
      </c>
      <c r="AR5" s="68" t="e">
        <f>IF((AP5+AQ5=2),AQ5,0)</f>
        <v>#DIV/0!</v>
      </c>
      <c r="AS5" s="69"/>
      <c r="AT5" s="59" t="e">
        <f t="shared" ref="AT5:AT32" si="9">B5/(D5+I5+N5+S5+X5+AC5+AH5+AM5+AR5+1)</f>
        <v>#DIV/0!</v>
      </c>
      <c r="AU5" s="59" t="e">
        <f>IF($AS$34&gt;0,1,0)</f>
        <v>#DIV/0!</v>
      </c>
      <c r="AV5" s="67" t="e">
        <f>IF(AT5=MAX($AT$5:$AT$32),1,0)</f>
        <v>#DIV/0!</v>
      </c>
      <c r="AW5" s="68" t="e">
        <f>IF((AU5+AV5=2),AV5,0)</f>
        <v>#DIV/0!</v>
      </c>
      <c r="AX5" s="69"/>
      <c r="AY5" s="59" t="e">
        <f t="shared" ref="AY5:AY32" si="10">B5/(D5+I5+N5+S5+X5+AC5+AH5+AM5+AR5+AW5+1)</f>
        <v>#DIV/0!</v>
      </c>
      <c r="AZ5" s="59" t="e">
        <f>IF($AX$34&gt;0,1,0)</f>
        <v>#DIV/0!</v>
      </c>
      <c r="BA5" s="67" t="e">
        <f>IF(AY5=MAX($AY$5:$AY$32),1,0)</f>
        <v>#DIV/0!</v>
      </c>
      <c r="BB5" s="68" t="e">
        <f>IF((AZ5+BA5=2),BA5,0)</f>
        <v>#DIV/0!</v>
      </c>
      <c r="BC5" s="69"/>
      <c r="BD5" s="59" t="e">
        <f t="shared" ref="BD5:BD32" si="11">B5/(D5+I5+N5+S5+X5+AC5+AH5+AM5+AR5+AW5+BB5+1)</f>
        <v>#DIV/0!</v>
      </c>
      <c r="BE5" s="59" t="e">
        <f>IF($BC$34&gt;0,1,0)</f>
        <v>#DIV/0!</v>
      </c>
      <c r="BF5" s="67" t="e">
        <f>IF(BD5=MAX($BD$5:$BD$32),1,0)</f>
        <v>#DIV/0!</v>
      </c>
      <c r="BG5" s="68" t="e">
        <f>IF((BE5+BF5=2),BF5,0)</f>
        <v>#DIV/0!</v>
      </c>
      <c r="BH5" s="62"/>
      <c r="BI5" s="59" t="e">
        <f t="shared" ref="BI5:BI32" si="12">B5/(D5+I5+N5+S5+X5+AC5+AH5+AM5+AR5+AW5+BB5+BG5+1)</f>
        <v>#DIV/0!</v>
      </c>
      <c r="BJ5" s="59" t="e">
        <f>IF($BH$34&gt;0,1,0)</f>
        <v>#DIV/0!</v>
      </c>
      <c r="BK5" s="60" t="e">
        <f>IF(BI5=MAX($BI$5:$BI$32),1,0)</f>
        <v>#DIV/0!</v>
      </c>
      <c r="BL5" s="61" t="e">
        <f>IF((BJ5+BK5=2),BK5,0)</f>
        <v>#DIV/0!</v>
      </c>
      <c r="BM5" s="62"/>
      <c r="BN5" s="59" t="e">
        <f t="shared" ref="BN5:BN32" si="13">B5/(D5+I5+N5+S5+X5+AC5+AH5+AM5+AR5+AW5+BB5+BG5+BL5+1)</f>
        <v>#DIV/0!</v>
      </c>
      <c r="BO5" s="59" t="e">
        <f>IF($BM$34&gt;0,1,0)</f>
        <v>#DIV/0!</v>
      </c>
      <c r="BP5" s="60" t="e">
        <f>IF(BN5=MAX($BN$5:$BN$32),1,0)</f>
        <v>#DIV/0!</v>
      </c>
      <c r="BQ5" s="61" t="e">
        <f>IF((BO5+BP5=2),BP5,0)</f>
        <v>#DIV/0!</v>
      </c>
      <c r="BR5" s="62"/>
      <c r="BS5" s="59" t="e">
        <f t="shared" ref="BS5:BS32" si="14">B5/(D5+I5+N5+S5+X5+AC5+AH5+AM5+AR5+AW5+BB5+BG5+BL5+BQ5+1)</f>
        <v>#DIV/0!</v>
      </c>
      <c r="BT5" s="59" t="e">
        <f>IF($BR$34&gt;0,1,0)</f>
        <v>#DIV/0!</v>
      </c>
      <c r="BU5" s="60" t="e">
        <f>IF(BS5=MAX($BS$5:$BS$32),1,0)</f>
        <v>#DIV/0!</v>
      </c>
      <c r="BV5" s="61" t="e">
        <f>IF((BT5+BU5=2),BU5,0)</f>
        <v>#DIV/0!</v>
      </c>
      <c r="BW5" s="70"/>
    </row>
    <row r="6" spans="1:75" x14ac:dyDescent="0.25">
      <c r="A6" s="45">
        <v>2</v>
      </c>
      <c r="B6" s="55" t="e">
        <f>IF('repartition des sièges'!N28="O",+'repartition des sièges'!C28,0)</f>
        <v>#DIV/0!</v>
      </c>
      <c r="C6" s="56" t="e">
        <f t="shared" ref="C6:C32" si="15">B6/$B$36</f>
        <v>#DIV/0!</v>
      </c>
      <c r="D6" s="57" t="e">
        <f t="shared" ref="D6:D32" si="16">ROUNDDOWN(C6,0)</f>
        <v>#DIV/0!</v>
      </c>
      <c r="E6" s="58" t="e">
        <f t="shared" si="0"/>
        <v>#DIV/0!</v>
      </c>
      <c r="F6" s="59" t="e">
        <f>B6/(D6+1)</f>
        <v>#DIV/0!</v>
      </c>
      <c r="G6" s="59" t="e">
        <f t="shared" ref="G6:G32" si="17">IF($D$34&gt;0,1,0)</f>
        <v>#DIV/0!</v>
      </c>
      <c r="H6" s="60" t="e">
        <f t="shared" ref="H6:H32" si="18">IF(F6=MAX($F$5:$F$32),1,0)</f>
        <v>#DIV/0!</v>
      </c>
      <c r="I6" s="61" t="e">
        <f t="shared" ref="I6:I32" si="19">IF($D$34&gt;0,IF(H6&lt;1,0,H6),0)</f>
        <v>#DIV/0!</v>
      </c>
      <c r="J6" s="62" t="e">
        <f t="shared" ref="J6:J32" si="20">+IF($J$34&gt;0,$J$34,"0")</f>
        <v>#DIV/0!</v>
      </c>
      <c r="K6" s="59" t="e">
        <f t="shared" si="1"/>
        <v>#DIV/0!</v>
      </c>
      <c r="L6" s="59" t="e">
        <f t="shared" ref="L6:L32" si="21">IF($J$34&gt;0,1,0)</f>
        <v>#DIV/0!</v>
      </c>
      <c r="M6" s="60" t="e">
        <f>IF(K6=MAX($K$5:$K33),1,0)</f>
        <v>#DIV/0!</v>
      </c>
      <c r="N6" s="61" t="e">
        <f t="shared" ref="N6:N32" si="22">IF((L6+M6=2),M6,0)</f>
        <v>#DIV/0!</v>
      </c>
      <c r="O6" s="62"/>
      <c r="P6" s="59" t="e">
        <f t="shared" si="2"/>
        <v>#DIV/0!</v>
      </c>
      <c r="Q6" s="59" t="e">
        <f t="shared" ref="Q6:Q32" si="23">IF($O$34&gt;0,1,0)</f>
        <v>#DIV/0!</v>
      </c>
      <c r="R6" s="60" t="e">
        <f t="shared" ref="R6:R32" si="24">IF(P6=MAX($P$5:$P$32),1,0)</f>
        <v>#DIV/0!</v>
      </c>
      <c r="S6" s="61" t="e">
        <f t="shared" ref="S6:S32" si="25">IF((R6+Q6=2),R6,0)</f>
        <v>#DIV/0!</v>
      </c>
      <c r="T6" s="62"/>
      <c r="U6" s="59" t="e">
        <f t="shared" si="3"/>
        <v>#DIV/0!</v>
      </c>
      <c r="V6" s="59" t="e">
        <f t="shared" ref="V6:V32" si="26">IF($T$34&gt;0,1,0)</f>
        <v>#DIV/0!</v>
      </c>
      <c r="W6" s="60" t="e">
        <f t="shared" ref="W6:W32" si="27">IF(U6=MAX($U$5:$U$32),1,0)</f>
        <v>#DIV/0!</v>
      </c>
      <c r="X6" s="61" t="e">
        <f t="shared" ref="X6:X32" si="28">IF((W6+V6=2),W6,0)</f>
        <v>#DIV/0!</v>
      </c>
      <c r="Y6" s="62"/>
      <c r="Z6" s="59" t="e">
        <f t="shared" si="4"/>
        <v>#DIV/0!</v>
      </c>
      <c r="AA6" s="59" t="e">
        <f t="shared" ref="AA6:AA32" si="29">IF($Y$34&gt;0,1,0)</f>
        <v>#DIV/0!</v>
      </c>
      <c r="AB6" s="60" t="e">
        <f t="shared" ref="AB6:AB32" si="30">IF(Z6=MAX($Z$5:$Z$32),1,0)</f>
        <v>#DIV/0!</v>
      </c>
      <c r="AC6" s="61" t="e">
        <f t="shared" ref="AC6:AC32" si="31">IF((AB6+AA6=2),AB6,0)</f>
        <v>#DIV/0!</v>
      </c>
      <c r="AD6" s="62"/>
      <c r="AE6" s="59" t="e">
        <f t="shared" si="5"/>
        <v>#DIV/0!</v>
      </c>
      <c r="AF6" s="59" t="e">
        <f t="shared" ref="AF6:AF32" si="32">IF($AD$34&gt;0,1,0)</f>
        <v>#DIV/0!</v>
      </c>
      <c r="AG6" s="60" t="e">
        <f t="shared" ref="AG6:AG32" si="33">IF(AE6=MAX($AE$5:$AE$32),1,0)</f>
        <v>#DIV/0!</v>
      </c>
      <c r="AH6" s="61" t="e">
        <f t="shared" ref="AH6:AH32" si="34">IF((AF6+AG6=2),AG6,0)</f>
        <v>#DIV/0!</v>
      </c>
      <c r="AI6" s="63" t="e">
        <f t="shared" si="6"/>
        <v>#DIV/0!</v>
      </c>
      <c r="AJ6" s="64" t="e">
        <f t="shared" si="7"/>
        <v>#DIV/0!</v>
      </c>
      <c r="AK6" s="64" t="e">
        <f t="shared" ref="AK6:AK32" si="35">IF($AI$34&gt;0,1,0)</f>
        <v>#DIV/0!</v>
      </c>
      <c r="AL6" s="65" t="e">
        <f t="shared" ref="AL6:AL32" si="36">IF(AJ6=MAX($AJ$5:$AJ$32),1,0)</f>
        <v>#DIV/0!</v>
      </c>
      <c r="AM6" s="66" t="e">
        <f t="shared" ref="AM6:AM32" si="37">IF((AK6+AL6=2),AL6,0)</f>
        <v>#DIV/0!</v>
      </c>
      <c r="AN6" s="62"/>
      <c r="AO6" s="59" t="e">
        <f t="shared" si="8"/>
        <v>#DIV/0!</v>
      </c>
      <c r="AP6" s="59" t="e">
        <f t="shared" ref="AP6:AP32" si="38">IF($AN$34&gt;0,1,0)</f>
        <v>#DIV/0!</v>
      </c>
      <c r="AQ6" s="67" t="e">
        <f t="shared" ref="AQ6:AQ32" si="39">IF(AO6=MAX($AO$5:$AO$31),1,0)</f>
        <v>#DIV/0!</v>
      </c>
      <c r="AR6" s="68" t="e">
        <f t="shared" ref="AR6:AR32" si="40">IF((AP6+AQ6=2),AQ6,0)</f>
        <v>#DIV/0!</v>
      </c>
      <c r="AS6" s="69"/>
      <c r="AT6" s="59" t="e">
        <f t="shared" si="9"/>
        <v>#DIV/0!</v>
      </c>
      <c r="AU6" s="59" t="e">
        <f t="shared" ref="AU6:AU32" si="41">IF($AS$34&gt;0,1,0)</f>
        <v>#DIV/0!</v>
      </c>
      <c r="AV6" s="67" t="e">
        <f t="shared" ref="AV6:AV32" si="42">IF(AT6=MAX($AT$5:$AT$32),1,0)</f>
        <v>#DIV/0!</v>
      </c>
      <c r="AW6" s="68" t="e">
        <f t="shared" ref="AW6:AW32" si="43">IF((AU6+AV6=2),AV6,0)</f>
        <v>#DIV/0!</v>
      </c>
      <c r="AX6" s="69"/>
      <c r="AY6" s="59" t="e">
        <f t="shared" si="10"/>
        <v>#DIV/0!</v>
      </c>
      <c r="AZ6" s="59" t="e">
        <f t="shared" ref="AZ6:AZ32" si="44">IF($AX$34&gt;0,1,0)</f>
        <v>#DIV/0!</v>
      </c>
      <c r="BA6" s="67" t="e">
        <f t="shared" ref="BA6:BA32" si="45">IF(AY6=MAX($AY$5:$AY$32),1,0)</f>
        <v>#DIV/0!</v>
      </c>
      <c r="BB6" s="68" t="e">
        <f t="shared" ref="BB6:BB32" si="46">IF((AZ6+BA6=2),BA6,0)</f>
        <v>#DIV/0!</v>
      </c>
      <c r="BC6" s="69"/>
      <c r="BD6" s="59" t="e">
        <f t="shared" si="11"/>
        <v>#DIV/0!</v>
      </c>
      <c r="BE6" s="59" t="e">
        <f t="shared" ref="BE6:BE32" si="47">IF($BC$34&gt;0,1,0)</f>
        <v>#DIV/0!</v>
      </c>
      <c r="BF6" s="67" t="e">
        <f t="shared" ref="BF6:BF32" si="48">IF(BD6=MAX($BD$5:$BD$32),1,0)</f>
        <v>#DIV/0!</v>
      </c>
      <c r="BG6" s="68" t="e">
        <f t="shared" ref="BG6:BG32" si="49">IF((BE6+BF6=2),BF6,0)</f>
        <v>#DIV/0!</v>
      </c>
      <c r="BH6" s="62"/>
      <c r="BI6" s="59" t="e">
        <f t="shared" si="12"/>
        <v>#DIV/0!</v>
      </c>
      <c r="BJ6" s="59" t="e">
        <f t="shared" ref="BJ6:BJ33" si="50">IF($BH$34&gt;0,1,0)</f>
        <v>#DIV/0!</v>
      </c>
      <c r="BK6" s="60" t="e">
        <f t="shared" ref="BK6:BK32" si="51">IF(BI6=MAX($BI$5:$BI$32),1,0)</f>
        <v>#DIV/0!</v>
      </c>
      <c r="BL6" s="61" t="e">
        <f t="shared" ref="BL6:BL32" si="52">IF((BJ6+BK6=2),BK6,0)</f>
        <v>#DIV/0!</v>
      </c>
      <c r="BM6" s="62"/>
      <c r="BN6" s="59" t="e">
        <f t="shared" si="13"/>
        <v>#DIV/0!</v>
      </c>
      <c r="BO6" s="59" t="e">
        <f t="shared" ref="BO6:BO32" si="53">IF($BM$34&gt;0,1,0)</f>
        <v>#DIV/0!</v>
      </c>
      <c r="BP6" s="60" t="e">
        <f t="shared" ref="BP6:BP32" si="54">IF(BN6=MAX($BN$5:$BN$32),1,0)</f>
        <v>#DIV/0!</v>
      </c>
      <c r="BQ6" s="61" t="e">
        <f t="shared" ref="BQ6:BQ32" si="55">IF((BO6+BP6=2),BP6,0)</f>
        <v>#DIV/0!</v>
      </c>
      <c r="BR6" s="62"/>
      <c r="BS6" s="59" t="e">
        <f t="shared" si="14"/>
        <v>#DIV/0!</v>
      </c>
      <c r="BT6" s="59" t="e">
        <f t="shared" ref="BT6:BT32" si="56">IF($BR$34&gt;0,1,0)</f>
        <v>#DIV/0!</v>
      </c>
      <c r="BU6" s="60" t="e">
        <f t="shared" ref="BU6:BU32" si="57">IF(BS6=MAX($BS$5:$BS$32),1,0)</f>
        <v>#DIV/0!</v>
      </c>
      <c r="BV6" s="61" t="e">
        <f t="shared" ref="BV6:BV32" si="58">IF((BT6+BU6=2),BU6,0)</f>
        <v>#DIV/0!</v>
      </c>
      <c r="BW6" s="70"/>
    </row>
    <row r="7" spans="1:75" x14ac:dyDescent="0.25">
      <c r="A7" s="45">
        <v>3</v>
      </c>
      <c r="B7" s="55" t="e">
        <f>IF('repartition des sièges'!N29="O",+'repartition des sièges'!C29,0)</f>
        <v>#DIV/0!</v>
      </c>
      <c r="C7" s="56" t="e">
        <f t="shared" si="15"/>
        <v>#DIV/0!</v>
      </c>
      <c r="D7" s="57" t="e">
        <f t="shared" si="16"/>
        <v>#DIV/0!</v>
      </c>
      <c r="E7" s="58" t="e">
        <f t="shared" si="0"/>
        <v>#DIV/0!</v>
      </c>
      <c r="F7" s="59" t="e">
        <f t="shared" ref="F7:F32" si="59">B7/(D7+1)</f>
        <v>#DIV/0!</v>
      </c>
      <c r="G7" s="59" t="e">
        <f t="shared" si="17"/>
        <v>#DIV/0!</v>
      </c>
      <c r="H7" s="60" t="e">
        <f t="shared" si="18"/>
        <v>#DIV/0!</v>
      </c>
      <c r="I7" s="61" t="e">
        <f t="shared" si="19"/>
        <v>#DIV/0!</v>
      </c>
      <c r="J7" s="62" t="e">
        <f t="shared" si="20"/>
        <v>#DIV/0!</v>
      </c>
      <c r="K7" s="59" t="e">
        <f t="shared" si="1"/>
        <v>#DIV/0!</v>
      </c>
      <c r="L7" s="59" t="e">
        <f t="shared" si="21"/>
        <v>#DIV/0!</v>
      </c>
      <c r="M7" s="60" t="e">
        <f>IF(K7=MAX($K$5:$K34),1,0)</f>
        <v>#DIV/0!</v>
      </c>
      <c r="N7" s="61" t="e">
        <f t="shared" si="22"/>
        <v>#DIV/0!</v>
      </c>
      <c r="O7" s="62"/>
      <c r="P7" s="59" t="e">
        <f t="shared" si="2"/>
        <v>#DIV/0!</v>
      </c>
      <c r="Q7" s="59" t="e">
        <f t="shared" si="23"/>
        <v>#DIV/0!</v>
      </c>
      <c r="R7" s="60" t="e">
        <f t="shared" si="24"/>
        <v>#DIV/0!</v>
      </c>
      <c r="S7" s="61" t="e">
        <f t="shared" si="25"/>
        <v>#DIV/0!</v>
      </c>
      <c r="T7" s="62"/>
      <c r="U7" s="59" t="e">
        <f t="shared" si="3"/>
        <v>#DIV/0!</v>
      </c>
      <c r="V7" s="59" t="e">
        <f t="shared" si="26"/>
        <v>#DIV/0!</v>
      </c>
      <c r="W7" s="60" t="e">
        <f t="shared" si="27"/>
        <v>#DIV/0!</v>
      </c>
      <c r="X7" s="61" t="e">
        <f t="shared" si="28"/>
        <v>#DIV/0!</v>
      </c>
      <c r="Y7" s="62"/>
      <c r="Z7" s="59" t="e">
        <f t="shared" si="4"/>
        <v>#DIV/0!</v>
      </c>
      <c r="AA7" s="59" t="e">
        <f t="shared" si="29"/>
        <v>#DIV/0!</v>
      </c>
      <c r="AB7" s="60" t="e">
        <f t="shared" si="30"/>
        <v>#DIV/0!</v>
      </c>
      <c r="AC7" s="61" t="e">
        <f t="shared" si="31"/>
        <v>#DIV/0!</v>
      </c>
      <c r="AD7" s="62"/>
      <c r="AE7" s="59" t="e">
        <f t="shared" si="5"/>
        <v>#DIV/0!</v>
      </c>
      <c r="AF7" s="59" t="e">
        <f t="shared" si="32"/>
        <v>#DIV/0!</v>
      </c>
      <c r="AG7" s="60" t="e">
        <f t="shared" si="33"/>
        <v>#DIV/0!</v>
      </c>
      <c r="AH7" s="61" t="e">
        <f t="shared" si="34"/>
        <v>#DIV/0!</v>
      </c>
      <c r="AI7" s="63" t="e">
        <f t="shared" si="6"/>
        <v>#DIV/0!</v>
      </c>
      <c r="AJ7" s="64" t="e">
        <f t="shared" si="7"/>
        <v>#DIV/0!</v>
      </c>
      <c r="AK7" s="64" t="e">
        <f t="shared" si="35"/>
        <v>#DIV/0!</v>
      </c>
      <c r="AL7" s="65" t="e">
        <f t="shared" si="36"/>
        <v>#DIV/0!</v>
      </c>
      <c r="AM7" s="66" t="e">
        <f t="shared" si="37"/>
        <v>#DIV/0!</v>
      </c>
      <c r="AN7" s="62"/>
      <c r="AO7" s="59" t="e">
        <f t="shared" si="8"/>
        <v>#DIV/0!</v>
      </c>
      <c r="AP7" s="59" t="e">
        <f t="shared" si="38"/>
        <v>#DIV/0!</v>
      </c>
      <c r="AQ7" s="67" t="e">
        <f t="shared" si="39"/>
        <v>#DIV/0!</v>
      </c>
      <c r="AR7" s="68" t="e">
        <f t="shared" si="40"/>
        <v>#DIV/0!</v>
      </c>
      <c r="AS7" s="69"/>
      <c r="AT7" s="59" t="e">
        <f t="shared" si="9"/>
        <v>#DIV/0!</v>
      </c>
      <c r="AU7" s="59" t="e">
        <f t="shared" si="41"/>
        <v>#DIV/0!</v>
      </c>
      <c r="AV7" s="67" t="e">
        <f t="shared" si="42"/>
        <v>#DIV/0!</v>
      </c>
      <c r="AW7" s="68" t="e">
        <f t="shared" si="43"/>
        <v>#DIV/0!</v>
      </c>
      <c r="AX7" s="69"/>
      <c r="AY7" s="59" t="e">
        <f t="shared" si="10"/>
        <v>#DIV/0!</v>
      </c>
      <c r="AZ7" s="59" t="e">
        <f t="shared" si="44"/>
        <v>#DIV/0!</v>
      </c>
      <c r="BA7" s="67" t="e">
        <f t="shared" si="45"/>
        <v>#DIV/0!</v>
      </c>
      <c r="BB7" s="68" t="e">
        <f t="shared" si="46"/>
        <v>#DIV/0!</v>
      </c>
      <c r="BC7" s="69"/>
      <c r="BD7" s="59" t="e">
        <f t="shared" si="11"/>
        <v>#DIV/0!</v>
      </c>
      <c r="BE7" s="59" t="e">
        <f t="shared" si="47"/>
        <v>#DIV/0!</v>
      </c>
      <c r="BF7" s="67" t="e">
        <f t="shared" si="48"/>
        <v>#DIV/0!</v>
      </c>
      <c r="BG7" s="68" t="e">
        <f t="shared" si="49"/>
        <v>#DIV/0!</v>
      </c>
      <c r="BH7" s="62"/>
      <c r="BI7" s="59" t="e">
        <f t="shared" si="12"/>
        <v>#DIV/0!</v>
      </c>
      <c r="BJ7" s="59" t="e">
        <f t="shared" si="50"/>
        <v>#DIV/0!</v>
      </c>
      <c r="BK7" s="60" t="e">
        <f t="shared" si="51"/>
        <v>#DIV/0!</v>
      </c>
      <c r="BL7" s="61" t="e">
        <f t="shared" si="52"/>
        <v>#DIV/0!</v>
      </c>
      <c r="BM7" s="62"/>
      <c r="BN7" s="59" t="e">
        <f t="shared" si="13"/>
        <v>#DIV/0!</v>
      </c>
      <c r="BO7" s="59" t="e">
        <f t="shared" si="53"/>
        <v>#DIV/0!</v>
      </c>
      <c r="BP7" s="60" t="e">
        <f t="shared" si="54"/>
        <v>#DIV/0!</v>
      </c>
      <c r="BQ7" s="61" t="e">
        <f t="shared" si="55"/>
        <v>#DIV/0!</v>
      </c>
      <c r="BR7" s="62"/>
      <c r="BS7" s="59" t="e">
        <f t="shared" si="14"/>
        <v>#DIV/0!</v>
      </c>
      <c r="BT7" s="59" t="e">
        <f t="shared" si="56"/>
        <v>#DIV/0!</v>
      </c>
      <c r="BU7" s="60" t="e">
        <f t="shared" si="57"/>
        <v>#DIV/0!</v>
      </c>
      <c r="BV7" s="61" t="e">
        <f t="shared" si="58"/>
        <v>#DIV/0!</v>
      </c>
      <c r="BW7" s="70"/>
    </row>
    <row r="8" spans="1:75" x14ac:dyDescent="0.25">
      <c r="A8" s="45">
        <v>4</v>
      </c>
      <c r="B8" s="55" t="e">
        <f>IF('repartition des sièges'!N30="O",+'repartition des sièges'!C30,0)</f>
        <v>#DIV/0!</v>
      </c>
      <c r="C8" s="56" t="e">
        <f t="shared" si="15"/>
        <v>#DIV/0!</v>
      </c>
      <c r="D8" s="57" t="e">
        <f t="shared" si="16"/>
        <v>#DIV/0!</v>
      </c>
      <c r="E8" s="58" t="e">
        <f t="shared" si="0"/>
        <v>#DIV/0!</v>
      </c>
      <c r="F8" s="59" t="e">
        <f t="shared" si="59"/>
        <v>#DIV/0!</v>
      </c>
      <c r="G8" s="59" t="e">
        <f t="shared" si="17"/>
        <v>#DIV/0!</v>
      </c>
      <c r="H8" s="60" t="e">
        <f t="shared" si="18"/>
        <v>#DIV/0!</v>
      </c>
      <c r="I8" s="61" t="e">
        <f t="shared" si="19"/>
        <v>#DIV/0!</v>
      </c>
      <c r="J8" s="62" t="e">
        <f t="shared" si="20"/>
        <v>#DIV/0!</v>
      </c>
      <c r="K8" s="59" t="e">
        <f t="shared" si="1"/>
        <v>#DIV/0!</v>
      </c>
      <c r="L8" s="59" t="e">
        <f t="shared" si="21"/>
        <v>#DIV/0!</v>
      </c>
      <c r="M8" s="60" t="e">
        <f>IF(K8=MAX($K$5:$K35),1,0)</f>
        <v>#DIV/0!</v>
      </c>
      <c r="N8" s="61" t="e">
        <f t="shared" si="22"/>
        <v>#DIV/0!</v>
      </c>
      <c r="O8" s="62"/>
      <c r="P8" s="59" t="e">
        <f t="shared" si="2"/>
        <v>#DIV/0!</v>
      </c>
      <c r="Q8" s="59" t="e">
        <f t="shared" si="23"/>
        <v>#DIV/0!</v>
      </c>
      <c r="R8" s="60" t="e">
        <f t="shared" si="24"/>
        <v>#DIV/0!</v>
      </c>
      <c r="S8" s="61" t="e">
        <f t="shared" si="25"/>
        <v>#DIV/0!</v>
      </c>
      <c r="T8" s="62"/>
      <c r="U8" s="59" t="e">
        <f t="shared" si="3"/>
        <v>#DIV/0!</v>
      </c>
      <c r="V8" s="59" t="e">
        <f t="shared" si="26"/>
        <v>#DIV/0!</v>
      </c>
      <c r="W8" s="60" t="e">
        <f t="shared" si="27"/>
        <v>#DIV/0!</v>
      </c>
      <c r="X8" s="61" t="e">
        <f t="shared" si="28"/>
        <v>#DIV/0!</v>
      </c>
      <c r="Y8" s="62"/>
      <c r="Z8" s="59" t="e">
        <f t="shared" si="4"/>
        <v>#DIV/0!</v>
      </c>
      <c r="AA8" s="59" t="e">
        <f t="shared" si="29"/>
        <v>#DIV/0!</v>
      </c>
      <c r="AB8" s="60" t="e">
        <f t="shared" si="30"/>
        <v>#DIV/0!</v>
      </c>
      <c r="AC8" s="61" t="e">
        <f t="shared" si="31"/>
        <v>#DIV/0!</v>
      </c>
      <c r="AD8" s="62"/>
      <c r="AE8" s="59" t="e">
        <f t="shared" si="5"/>
        <v>#DIV/0!</v>
      </c>
      <c r="AF8" s="59" t="e">
        <f t="shared" si="32"/>
        <v>#DIV/0!</v>
      </c>
      <c r="AG8" s="60" t="e">
        <f t="shared" si="33"/>
        <v>#DIV/0!</v>
      </c>
      <c r="AH8" s="61" t="e">
        <f t="shared" si="34"/>
        <v>#DIV/0!</v>
      </c>
      <c r="AI8" s="63" t="e">
        <f t="shared" si="6"/>
        <v>#DIV/0!</v>
      </c>
      <c r="AJ8" s="64" t="e">
        <f t="shared" si="7"/>
        <v>#DIV/0!</v>
      </c>
      <c r="AK8" s="64" t="e">
        <f t="shared" si="35"/>
        <v>#DIV/0!</v>
      </c>
      <c r="AL8" s="65" t="e">
        <f t="shared" si="36"/>
        <v>#DIV/0!</v>
      </c>
      <c r="AM8" s="66" t="e">
        <f t="shared" si="37"/>
        <v>#DIV/0!</v>
      </c>
      <c r="AN8" s="62"/>
      <c r="AO8" s="59" t="e">
        <f t="shared" si="8"/>
        <v>#DIV/0!</v>
      </c>
      <c r="AP8" s="59" t="e">
        <f t="shared" si="38"/>
        <v>#DIV/0!</v>
      </c>
      <c r="AQ8" s="67" t="e">
        <f t="shared" si="39"/>
        <v>#DIV/0!</v>
      </c>
      <c r="AR8" s="68" t="e">
        <f t="shared" si="40"/>
        <v>#DIV/0!</v>
      </c>
      <c r="AS8" s="69"/>
      <c r="AT8" s="59" t="e">
        <f t="shared" si="9"/>
        <v>#DIV/0!</v>
      </c>
      <c r="AU8" s="59" t="e">
        <f t="shared" si="41"/>
        <v>#DIV/0!</v>
      </c>
      <c r="AV8" s="67" t="e">
        <f t="shared" si="42"/>
        <v>#DIV/0!</v>
      </c>
      <c r="AW8" s="68" t="e">
        <f t="shared" si="43"/>
        <v>#DIV/0!</v>
      </c>
      <c r="AX8" s="69"/>
      <c r="AY8" s="59" t="e">
        <f t="shared" si="10"/>
        <v>#DIV/0!</v>
      </c>
      <c r="AZ8" s="59" t="e">
        <f t="shared" si="44"/>
        <v>#DIV/0!</v>
      </c>
      <c r="BA8" s="67" t="e">
        <f t="shared" si="45"/>
        <v>#DIV/0!</v>
      </c>
      <c r="BB8" s="68" t="e">
        <f t="shared" si="46"/>
        <v>#DIV/0!</v>
      </c>
      <c r="BC8" s="69"/>
      <c r="BD8" s="59" t="e">
        <f t="shared" si="11"/>
        <v>#DIV/0!</v>
      </c>
      <c r="BE8" s="59" t="e">
        <f t="shared" si="47"/>
        <v>#DIV/0!</v>
      </c>
      <c r="BF8" s="67" t="e">
        <f t="shared" si="48"/>
        <v>#DIV/0!</v>
      </c>
      <c r="BG8" s="68" t="e">
        <f t="shared" si="49"/>
        <v>#DIV/0!</v>
      </c>
      <c r="BH8" s="62"/>
      <c r="BI8" s="59" t="e">
        <f t="shared" si="12"/>
        <v>#DIV/0!</v>
      </c>
      <c r="BJ8" s="59" t="e">
        <f t="shared" si="50"/>
        <v>#DIV/0!</v>
      </c>
      <c r="BK8" s="60" t="e">
        <f t="shared" si="51"/>
        <v>#DIV/0!</v>
      </c>
      <c r="BL8" s="61" t="e">
        <f t="shared" si="52"/>
        <v>#DIV/0!</v>
      </c>
      <c r="BM8" s="62"/>
      <c r="BN8" s="59" t="e">
        <f t="shared" si="13"/>
        <v>#DIV/0!</v>
      </c>
      <c r="BO8" s="59" t="e">
        <f t="shared" si="53"/>
        <v>#DIV/0!</v>
      </c>
      <c r="BP8" s="60" t="e">
        <f t="shared" si="54"/>
        <v>#DIV/0!</v>
      </c>
      <c r="BQ8" s="61" t="e">
        <f t="shared" si="55"/>
        <v>#DIV/0!</v>
      </c>
      <c r="BR8" s="62"/>
      <c r="BS8" s="59" t="e">
        <f t="shared" si="14"/>
        <v>#DIV/0!</v>
      </c>
      <c r="BT8" s="59" t="e">
        <f t="shared" si="56"/>
        <v>#DIV/0!</v>
      </c>
      <c r="BU8" s="60" t="e">
        <f t="shared" si="57"/>
        <v>#DIV/0!</v>
      </c>
      <c r="BV8" s="61" t="e">
        <f t="shared" si="58"/>
        <v>#DIV/0!</v>
      </c>
      <c r="BW8" s="70"/>
    </row>
    <row r="9" spans="1:75" x14ac:dyDescent="0.25">
      <c r="A9" s="45">
        <v>5</v>
      </c>
      <c r="B9" s="55" t="e">
        <f>IF('repartition des sièges'!N31="O",+'repartition des sièges'!C31,0)</f>
        <v>#DIV/0!</v>
      </c>
      <c r="C9" s="56" t="e">
        <f t="shared" si="15"/>
        <v>#DIV/0!</v>
      </c>
      <c r="D9" s="57" t="e">
        <f t="shared" si="16"/>
        <v>#DIV/0!</v>
      </c>
      <c r="E9" s="58" t="e">
        <f t="shared" si="0"/>
        <v>#DIV/0!</v>
      </c>
      <c r="F9" s="59" t="e">
        <f t="shared" si="59"/>
        <v>#DIV/0!</v>
      </c>
      <c r="G9" s="59" t="e">
        <f t="shared" si="17"/>
        <v>#DIV/0!</v>
      </c>
      <c r="H9" s="60" t="e">
        <f t="shared" si="18"/>
        <v>#DIV/0!</v>
      </c>
      <c r="I9" s="61" t="e">
        <f t="shared" si="19"/>
        <v>#DIV/0!</v>
      </c>
      <c r="J9" s="62" t="e">
        <f t="shared" si="20"/>
        <v>#DIV/0!</v>
      </c>
      <c r="K9" s="59" t="e">
        <f t="shared" si="1"/>
        <v>#DIV/0!</v>
      </c>
      <c r="L9" s="59" t="e">
        <f t="shared" si="21"/>
        <v>#DIV/0!</v>
      </c>
      <c r="M9" s="60" t="e">
        <f>IF(K9=MAX($K$5:$K36),1,0)</f>
        <v>#DIV/0!</v>
      </c>
      <c r="N9" s="61" t="e">
        <f t="shared" si="22"/>
        <v>#DIV/0!</v>
      </c>
      <c r="O9" s="62"/>
      <c r="P9" s="59" t="e">
        <f t="shared" si="2"/>
        <v>#DIV/0!</v>
      </c>
      <c r="Q9" s="59" t="e">
        <f t="shared" si="23"/>
        <v>#DIV/0!</v>
      </c>
      <c r="R9" s="60" t="e">
        <f t="shared" si="24"/>
        <v>#DIV/0!</v>
      </c>
      <c r="S9" s="61" t="e">
        <f t="shared" si="25"/>
        <v>#DIV/0!</v>
      </c>
      <c r="T9" s="62"/>
      <c r="U9" s="59" t="e">
        <f t="shared" si="3"/>
        <v>#DIV/0!</v>
      </c>
      <c r="V9" s="59" t="e">
        <f t="shared" si="26"/>
        <v>#DIV/0!</v>
      </c>
      <c r="W9" s="60" t="e">
        <f t="shared" si="27"/>
        <v>#DIV/0!</v>
      </c>
      <c r="X9" s="61" t="e">
        <f t="shared" si="28"/>
        <v>#DIV/0!</v>
      </c>
      <c r="Y9" s="62"/>
      <c r="Z9" s="59" t="e">
        <f t="shared" si="4"/>
        <v>#DIV/0!</v>
      </c>
      <c r="AA9" s="59" t="e">
        <f t="shared" si="29"/>
        <v>#DIV/0!</v>
      </c>
      <c r="AB9" s="60" t="e">
        <f t="shared" si="30"/>
        <v>#DIV/0!</v>
      </c>
      <c r="AC9" s="61" t="e">
        <f t="shared" si="31"/>
        <v>#DIV/0!</v>
      </c>
      <c r="AD9" s="62"/>
      <c r="AE9" s="59" t="e">
        <f t="shared" si="5"/>
        <v>#DIV/0!</v>
      </c>
      <c r="AF9" s="59" t="e">
        <f t="shared" si="32"/>
        <v>#DIV/0!</v>
      </c>
      <c r="AG9" s="60" t="e">
        <f t="shared" si="33"/>
        <v>#DIV/0!</v>
      </c>
      <c r="AH9" s="61" t="e">
        <f t="shared" si="34"/>
        <v>#DIV/0!</v>
      </c>
      <c r="AI9" s="63" t="e">
        <f t="shared" si="6"/>
        <v>#DIV/0!</v>
      </c>
      <c r="AJ9" s="64" t="e">
        <f t="shared" si="7"/>
        <v>#DIV/0!</v>
      </c>
      <c r="AK9" s="64" t="e">
        <f t="shared" si="35"/>
        <v>#DIV/0!</v>
      </c>
      <c r="AL9" s="65" t="e">
        <f t="shared" si="36"/>
        <v>#DIV/0!</v>
      </c>
      <c r="AM9" s="66" t="e">
        <f t="shared" si="37"/>
        <v>#DIV/0!</v>
      </c>
      <c r="AN9" s="62"/>
      <c r="AO9" s="59" t="e">
        <f t="shared" si="8"/>
        <v>#DIV/0!</v>
      </c>
      <c r="AP9" s="59" t="e">
        <f t="shared" si="38"/>
        <v>#DIV/0!</v>
      </c>
      <c r="AQ9" s="67" t="e">
        <f t="shared" si="39"/>
        <v>#DIV/0!</v>
      </c>
      <c r="AR9" s="68" t="e">
        <f t="shared" si="40"/>
        <v>#DIV/0!</v>
      </c>
      <c r="AS9" s="69"/>
      <c r="AT9" s="59" t="e">
        <f t="shared" si="9"/>
        <v>#DIV/0!</v>
      </c>
      <c r="AU9" s="59" t="e">
        <f t="shared" si="41"/>
        <v>#DIV/0!</v>
      </c>
      <c r="AV9" s="67" t="e">
        <f t="shared" si="42"/>
        <v>#DIV/0!</v>
      </c>
      <c r="AW9" s="68" t="e">
        <f t="shared" si="43"/>
        <v>#DIV/0!</v>
      </c>
      <c r="AX9" s="69"/>
      <c r="AY9" s="59" t="e">
        <f t="shared" si="10"/>
        <v>#DIV/0!</v>
      </c>
      <c r="AZ9" s="59" t="e">
        <f t="shared" si="44"/>
        <v>#DIV/0!</v>
      </c>
      <c r="BA9" s="67" t="e">
        <f t="shared" si="45"/>
        <v>#DIV/0!</v>
      </c>
      <c r="BB9" s="68" t="e">
        <f t="shared" si="46"/>
        <v>#DIV/0!</v>
      </c>
      <c r="BC9" s="69"/>
      <c r="BD9" s="59" t="e">
        <f t="shared" si="11"/>
        <v>#DIV/0!</v>
      </c>
      <c r="BE9" s="59" t="e">
        <f t="shared" si="47"/>
        <v>#DIV/0!</v>
      </c>
      <c r="BF9" s="67" t="e">
        <f t="shared" si="48"/>
        <v>#DIV/0!</v>
      </c>
      <c r="BG9" s="68" t="e">
        <f t="shared" si="49"/>
        <v>#DIV/0!</v>
      </c>
      <c r="BH9" s="62"/>
      <c r="BI9" s="59" t="e">
        <f t="shared" si="12"/>
        <v>#DIV/0!</v>
      </c>
      <c r="BJ9" s="59" t="e">
        <f t="shared" si="50"/>
        <v>#DIV/0!</v>
      </c>
      <c r="BK9" s="60" t="e">
        <f t="shared" si="51"/>
        <v>#DIV/0!</v>
      </c>
      <c r="BL9" s="61" t="e">
        <f t="shared" si="52"/>
        <v>#DIV/0!</v>
      </c>
      <c r="BM9" s="62"/>
      <c r="BN9" s="59" t="e">
        <f t="shared" si="13"/>
        <v>#DIV/0!</v>
      </c>
      <c r="BO9" s="59" t="e">
        <f t="shared" si="53"/>
        <v>#DIV/0!</v>
      </c>
      <c r="BP9" s="60" t="e">
        <f t="shared" si="54"/>
        <v>#DIV/0!</v>
      </c>
      <c r="BQ9" s="61" t="e">
        <f t="shared" si="55"/>
        <v>#DIV/0!</v>
      </c>
      <c r="BR9" s="62"/>
      <c r="BS9" s="59" t="e">
        <f t="shared" si="14"/>
        <v>#DIV/0!</v>
      </c>
      <c r="BT9" s="59" t="e">
        <f t="shared" si="56"/>
        <v>#DIV/0!</v>
      </c>
      <c r="BU9" s="60" t="e">
        <f t="shared" si="57"/>
        <v>#DIV/0!</v>
      </c>
      <c r="BV9" s="61" t="e">
        <f t="shared" si="58"/>
        <v>#DIV/0!</v>
      </c>
      <c r="BW9" s="70"/>
    </row>
    <row r="10" spans="1:75" x14ac:dyDescent="0.25">
      <c r="A10" s="45">
        <v>6</v>
      </c>
      <c r="B10" s="55" t="e">
        <f>IF('repartition des sièges'!N32="O",+'repartition des sièges'!C32,0)</f>
        <v>#DIV/0!</v>
      </c>
      <c r="C10" s="56" t="e">
        <f t="shared" si="15"/>
        <v>#DIV/0!</v>
      </c>
      <c r="D10" s="57" t="e">
        <f t="shared" si="16"/>
        <v>#DIV/0!</v>
      </c>
      <c r="E10" s="58" t="e">
        <f t="shared" si="0"/>
        <v>#DIV/0!</v>
      </c>
      <c r="F10" s="59" t="e">
        <f t="shared" si="59"/>
        <v>#DIV/0!</v>
      </c>
      <c r="G10" s="59" t="e">
        <f t="shared" si="17"/>
        <v>#DIV/0!</v>
      </c>
      <c r="H10" s="60" t="e">
        <f t="shared" si="18"/>
        <v>#DIV/0!</v>
      </c>
      <c r="I10" s="61" t="e">
        <f t="shared" si="19"/>
        <v>#DIV/0!</v>
      </c>
      <c r="J10" s="62" t="e">
        <f t="shared" si="20"/>
        <v>#DIV/0!</v>
      </c>
      <c r="K10" s="59" t="e">
        <f t="shared" si="1"/>
        <v>#DIV/0!</v>
      </c>
      <c r="L10" s="59" t="e">
        <f t="shared" si="21"/>
        <v>#DIV/0!</v>
      </c>
      <c r="M10" s="60" t="e">
        <f>IF(K10=MAX($K$5:$K37),1,0)</f>
        <v>#DIV/0!</v>
      </c>
      <c r="N10" s="61" t="e">
        <f t="shared" si="22"/>
        <v>#DIV/0!</v>
      </c>
      <c r="O10" s="62"/>
      <c r="P10" s="59" t="e">
        <f t="shared" si="2"/>
        <v>#DIV/0!</v>
      </c>
      <c r="Q10" s="59" t="e">
        <f t="shared" si="23"/>
        <v>#DIV/0!</v>
      </c>
      <c r="R10" s="60" t="e">
        <f t="shared" si="24"/>
        <v>#DIV/0!</v>
      </c>
      <c r="S10" s="61" t="e">
        <f t="shared" si="25"/>
        <v>#DIV/0!</v>
      </c>
      <c r="T10" s="62"/>
      <c r="U10" s="59" t="e">
        <f t="shared" si="3"/>
        <v>#DIV/0!</v>
      </c>
      <c r="V10" s="59" t="e">
        <f t="shared" si="26"/>
        <v>#DIV/0!</v>
      </c>
      <c r="W10" s="60" t="e">
        <f t="shared" si="27"/>
        <v>#DIV/0!</v>
      </c>
      <c r="X10" s="61" t="e">
        <f t="shared" si="28"/>
        <v>#DIV/0!</v>
      </c>
      <c r="Y10" s="62"/>
      <c r="Z10" s="59" t="e">
        <f t="shared" si="4"/>
        <v>#DIV/0!</v>
      </c>
      <c r="AA10" s="59" t="e">
        <f t="shared" si="29"/>
        <v>#DIV/0!</v>
      </c>
      <c r="AB10" s="60" t="e">
        <f t="shared" si="30"/>
        <v>#DIV/0!</v>
      </c>
      <c r="AC10" s="61" t="e">
        <f t="shared" si="31"/>
        <v>#DIV/0!</v>
      </c>
      <c r="AD10" s="62"/>
      <c r="AE10" s="59" t="e">
        <f t="shared" si="5"/>
        <v>#DIV/0!</v>
      </c>
      <c r="AF10" s="59" t="e">
        <f t="shared" si="32"/>
        <v>#DIV/0!</v>
      </c>
      <c r="AG10" s="60" t="e">
        <f t="shared" si="33"/>
        <v>#DIV/0!</v>
      </c>
      <c r="AH10" s="61" t="e">
        <f t="shared" si="34"/>
        <v>#DIV/0!</v>
      </c>
      <c r="AI10" s="63" t="e">
        <f t="shared" si="6"/>
        <v>#DIV/0!</v>
      </c>
      <c r="AJ10" s="64" t="e">
        <f t="shared" si="7"/>
        <v>#DIV/0!</v>
      </c>
      <c r="AK10" s="64" t="e">
        <f t="shared" si="35"/>
        <v>#DIV/0!</v>
      </c>
      <c r="AL10" s="65" t="e">
        <f t="shared" si="36"/>
        <v>#DIV/0!</v>
      </c>
      <c r="AM10" s="66" t="e">
        <f t="shared" si="37"/>
        <v>#DIV/0!</v>
      </c>
      <c r="AN10" s="62"/>
      <c r="AO10" s="59" t="e">
        <f t="shared" si="8"/>
        <v>#DIV/0!</v>
      </c>
      <c r="AP10" s="59" t="e">
        <f t="shared" si="38"/>
        <v>#DIV/0!</v>
      </c>
      <c r="AQ10" s="67" t="e">
        <f t="shared" si="39"/>
        <v>#DIV/0!</v>
      </c>
      <c r="AR10" s="68" t="e">
        <f t="shared" si="40"/>
        <v>#DIV/0!</v>
      </c>
      <c r="AS10" s="69"/>
      <c r="AT10" s="59" t="e">
        <f t="shared" si="9"/>
        <v>#DIV/0!</v>
      </c>
      <c r="AU10" s="59" t="e">
        <f t="shared" si="41"/>
        <v>#DIV/0!</v>
      </c>
      <c r="AV10" s="67" t="e">
        <f t="shared" si="42"/>
        <v>#DIV/0!</v>
      </c>
      <c r="AW10" s="68" t="e">
        <f t="shared" si="43"/>
        <v>#DIV/0!</v>
      </c>
      <c r="AX10" s="69"/>
      <c r="AY10" s="59" t="e">
        <f t="shared" si="10"/>
        <v>#DIV/0!</v>
      </c>
      <c r="AZ10" s="59" t="e">
        <f t="shared" si="44"/>
        <v>#DIV/0!</v>
      </c>
      <c r="BA10" s="67" t="e">
        <f t="shared" si="45"/>
        <v>#DIV/0!</v>
      </c>
      <c r="BB10" s="68" t="e">
        <f t="shared" si="46"/>
        <v>#DIV/0!</v>
      </c>
      <c r="BC10" s="69"/>
      <c r="BD10" s="59" t="e">
        <f t="shared" si="11"/>
        <v>#DIV/0!</v>
      </c>
      <c r="BE10" s="59" t="e">
        <f t="shared" si="47"/>
        <v>#DIV/0!</v>
      </c>
      <c r="BF10" s="67" t="e">
        <f t="shared" si="48"/>
        <v>#DIV/0!</v>
      </c>
      <c r="BG10" s="68" t="e">
        <f t="shared" si="49"/>
        <v>#DIV/0!</v>
      </c>
      <c r="BH10" s="62"/>
      <c r="BI10" s="59" t="e">
        <f t="shared" si="12"/>
        <v>#DIV/0!</v>
      </c>
      <c r="BJ10" s="59" t="e">
        <f t="shared" si="50"/>
        <v>#DIV/0!</v>
      </c>
      <c r="BK10" s="60" t="e">
        <f t="shared" si="51"/>
        <v>#DIV/0!</v>
      </c>
      <c r="BL10" s="61" t="e">
        <f t="shared" si="52"/>
        <v>#DIV/0!</v>
      </c>
      <c r="BM10" s="62"/>
      <c r="BN10" s="59" t="e">
        <f t="shared" si="13"/>
        <v>#DIV/0!</v>
      </c>
      <c r="BO10" s="59" t="e">
        <f t="shared" si="53"/>
        <v>#DIV/0!</v>
      </c>
      <c r="BP10" s="60" t="e">
        <f t="shared" si="54"/>
        <v>#DIV/0!</v>
      </c>
      <c r="BQ10" s="61" t="e">
        <f t="shared" si="55"/>
        <v>#DIV/0!</v>
      </c>
      <c r="BR10" s="62"/>
      <c r="BS10" s="59" t="e">
        <f t="shared" si="14"/>
        <v>#DIV/0!</v>
      </c>
      <c r="BT10" s="59" t="e">
        <f t="shared" si="56"/>
        <v>#DIV/0!</v>
      </c>
      <c r="BU10" s="60" t="e">
        <f t="shared" si="57"/>
        <v>#DIV/0!</v>
      </c>
      <c r="BV10" s="61" t="e">
        <f t="shared" si="58"/>
        <v>#DIV/0!</v>
      </c>
      <c r="BW10" s="70"/>
    </row>
    <row r="11" spans="1:75" x14ac:dyDescent="0.25">
      <c r="A11" s="45">
        <v>7</v>
      </c>
      <c r="B11" s="55" t="e">
        <f>IF('repartition des sièges'!N33="O",+'repartition des sièges'!C33,0)</f>
        <v>#DIV/0!</v>
      </c>
      <c r="C11" s="56" t="e">
        <f t="shared" si="15"/>
        <v>#DIV/0!</v>
      </c>
      <c r="D11" s="57" t="e">
        <f t="shared" si="16"/>
        <v>#DIV/0!</v>
      </c>
      <c r="E11" s="58" t="e">
        <f t="shared" si="0"/>
        <v>#DIV/0!</v>
      </c>
      <c r="F11" s="59" t="e">
        <f t="shared" si="59"/>
        <v>#DIV/0!</v>
      </c>
      <c r="G11" s="59" t="e">
        <f t="shared" si="17"/>
        <v>#DIV/0!</v>
      </c>
      <c r="H11" s="60" t="e">
        <f t="shared" si="18"/>
        <v>#DIV/0!</v>
      </c>
      <c r="I11" s="61" t="e">
        <f t="shared" si="19"/>
        <v>#DIV/0!</v>
      </c>
      <c r="J11" s="62" t="e">
        <f t="shared" si="20"/>
        <v>#DIV/0!</v>
      </c>
      <c r="K11" s="59" t="e">
        <f t="shared" si="1"/>
        <v>#DIV/0!</v>
      </c>
      <c r="L11" s="59" t="e">
        <f t="shared" si="21"/>
        <v>#DIV/0!</v>
      </c>
      <c r="M11" s="60" t="e">
        <f>IF(K11=MAX($K$5:$K37),1,0)</f>
        <v>#DIV/0!</v>
      </c>
      <c r="N11" s="61" t="e">
        <f t="shared" si="22"/>
        <v>#DIV/0!</v>
      </c>
      <c r="O11" s="62"/>
      <c r="P11" s="59" t="e">
        <f t="shared" si="2"/>
        <v>#DIV/0!</v>
      </c>
      <c r="Q11" s="59" t="e">
        <f t="shared" si="23"/>
        <v>#DIV/0!</v>
      </c>
      <c r="R11" s="60" t="e">
        <f t="shared" si="24"/>
        <v>#DIV/0!</v>
      </c>
      <c r="S11" s="61" t="e">
        <f t="shared" si="25"/>
        <v>#DIV/0!</v>
      </c>
      <c r="T11" s="62"/>
      <c r="U11" s="59" t="e">
        <f t="shared" si="3"/>
        <v>#DIV/0!</v>
      </c>
      <c r="V11" s="59" t="e">
        <f t="shared" si="26"/>
        <v>#DIV/0!</v>
      </c>
      <c r="W11" s="60" t="e">
        <f t="shared" si="27"/>
        <v>#DIV/0!</v>
      </c>
      <c r="X11" s="61" t="e">
        <f t="shared" si="28"/>
        <v>#DIV/0!</v>
      </c>
      <c r="Y11" s="62"/>
      <c r="Z11" s="59" t="e">
        <f t="shared" si="4"/>
        <v>#DIV/0!</v>
      </c>
      <c r="AA11" s="59" t="e">
        <f t="shared" si="29"/>
        <v>#DIV/0!</v>
      </c>
      <c r="AB11" s="60" t="e">
        <f t="shared" si="30"/>
        <v>#DIV/0!</v>
      </c>
      <c r="AC11" s="61" t="e">
        <f t="shared" si="31"/>
        <v>#DIV/0!</v>
      </c>
      <c r="AD11" s="62"/>
      <c r="AE11" s="59" t="e">
        <f t="shared" si="5"/>
        <v>#DIV/0!</v>
      </c>
      <c r="AF11" s="59" t="e">
        <f t="shared" si="32"/>
        <v>#DIV/0!</v>
      </c>
      <c r="AG11" s="60" t="e">
        <f t="shared" si="33"/>
        <v>#DIV/0!</v>
      </c>
      <c r="AH11" s="61" t="e">
        <f t="shared" si="34"/>
        <v>#DIV/0!</v>
      </c>
      <c r="AI11" s="63" t="e">
        <f t="shared" si="6"/>
        <v>#DIV/0!</v>
      </c>
      <c r="AJ11" s="64" t="e">
        <f t="shared" si="7"/>
        <v>#DIV/0!</v>
      </c>
      <c r="AK11" s="64" t="e">
        <f t="shared" si="35"/>
        <v>#DIV/0!</v>
      </c>
      <c r="AL11" s="65" t="e">
        <f t="shared" si="36"/>
        <v>#DIV/0!</v>
      </c>
      <c r="AM11" s="66" t="e">
        <f t="shared" si="37"/>
        <v>#DIV/0!</v>
      </c>
      <c r="AN11" s="62"/>
      <c r="AO11" s="59" t="e">
        <f t="shared" si="8"/>
        <v>#DIV/0!</v>
      </c>
      <c r="AP11" s="59" t="e">
        <f t="shared" si="38"/>
        <v>#DIV/0!</v>
      </c>
      <c r="AQ11" s="67" t="e">
        <f t="shared" si="39"/>
        <v>#DIV/0!</v>
      </c>
      <c r="AR11" s="68" t="e">
        <f t="shared" si="40"/>
        <v>#DIV/0!</v>
      </c>
      <c r="AS11" s="69"/>
      <c r="AT11" s="59" t="e">
        <f t="shared" si="9"/>
        <v>#DIV/0!</v>
      </c>
      <c r="AU11" s="59" t="e">
        <f t="shared" si="41"/>
        <v>#DIV/0!</v>
      </c>
      <c r="AV11" s="67" t="e">
        <f t="shared" si="42"/>
        <v>#DIV/0!</v>
      </c>
      <c r="AW11" s="68" t="e">
        <f t="shared" si="43"/>
        <v>#DIV/0!</v>
      </c>
      <c r="AX11" s="69"/>
      <c r="AY11" s="59" t="e">
        <f t="shared" si="10"/>
        <v>#DIV/0!</v>
      </c>
      <c r="AZ11" s="59" t="e">
        <f t="shared" si="44"/>
        <v>#DIV/0!</v>
      </c>
      <c r="BA11" s="67" t="e">
        <f t="shared" si="45"/>
        <v>#DIV/0!</v>
      </c>
      <c r="BB11" s="68" t="e">
        <f t="shared" si="46"/>
        <v>#DIV/0!</v>
      </c>
      <c r="BC11" s="69"/>
      <c r="BD11" s="59" t="e">
        <f t="shared" si="11"/>
        <v>#DIV/0!</v>
      </c>
      <c r="BE11" s="59" t="e">
        <f t="shared" si="47"/>
        <v>#DIV/0!</v>
      </c>
      <c r="BF11" s="67" t="e">
        <f t="shared" si="48"/>
        <v>#DIV/0!</v>
      </c>
      <c r="BG11" s="68" t="e">
        <f t="shared" si="49"/>
        <v>#DIV/0!</v>
      </c>
      <c r="BH11" s="62"/>
      <c r="BI11" s="59" t="e">
        <f t="shared" si="12"/>
        <v>#DIV/0!</v>
      </c>
      <c r="BJ11" s="59" t="e">
        <f t="shared" si="50"/>
        <v>#DIV/0!</v>
      </c>
      <c r="BK11" s="60" t="e">
        <f t="shared" si="51"/>
        <v>#DIV/0!</v>
      </c>
      <c r="BL11" s="61" t="e">
        <f t="shared" si="52"/>
        <v>#DIV/0!</v>
      </c>
      <c r="BM11" s="62"/>
      <c r="BN11" s="59" t="e">
        <f t="shared" si="13"/>
        <v>#DIV/0!</v>
      </c>
      <c r="BO11" s="59" t="e">
        <f t="shared" si="53"/>
        <v>#DIV/0!</v>
      </c>
      <c r="BP11" s="60" t="e">
        <f t="shared" si="54"/>
        <v>#DIV/0!</v>
      </c>
      <c r="BQ11" s="61" t="e">
        <f t="shared" si="55"/>
        <v>#DIV/0!</v>
      </c>
      <c r="BR11" s="62"/>
      <c r="BS11" s="59" t="e">
        <f t="shared" si="14"/>
        <v>#DIV/0!</v>
      </c>
      <c r="BT11" s="59" t="e">
        <f t="shared" si="56"/>
        <v>#DIV/0!</v>
      </c>
      <c r="BU11" s="60" t="e">
        <f t="shared" si="57"/>
        <v>#DIV/0!</v>
      </c>
      <c r="BV11" s="61" t="e">
        <f t="shared" si="58"/>
        <v>#DIV/0!</v>
      </c>
      <c r="BW11" s="70"/>
    </row>
    <row r="12" spans="1:75" x14ac:dyDescent="0.25">
      <c r="A12" s="45">
        <v>8</v>
      </c>
      <c r="B12" s="55" t="e">
        <f>IF('repartition des sièges'!N34="O",+'repartition des sièges'!C34,0)</f>
        <v>#DIV/0!</v>
      </c>
      <c r="C12" s="56" t="e">
        <f t="shared" si="15"/>
        <v>#DIV/0!</v>
      </c>
      <c r="D12" s="57" t="e">
        <f t="shared" si="16"/>
        <v>#DIV/0!</v>
      </c>
      <c r="E12" s="58" t="e">
        <f t="shared" si="0"/>
        <v>#DIV/0!</v>
      </c>
      <c r="F12" s="59" t="e">
        <f t="shared" si="59"/>
        <v>#DIV/0!</v>
      </c>
      <c r="G12" s="59" t="e">
        <f t="shared" si="17"/>
        <v>#DIV/0!</v>
      </c>
      <c r="H12" s="60" t="e">
        <f t="shared" si="18"/>
        <v>#DIV/0!</v>
      </c>
      <c r="I12" s="61" t="e">
        <f t="shared" si="19"/>
        <v>#DIV/0!</v>
      </c>
      <c r="J12" s="62" t="e">
        <f t="shared" si="20"/>
        <v>#DIV/0!</v>
      </c>
      <c r="K12" s="59" t="e">
        <f t="shared" si="1"/>
        <v>#DIV/0!</v>
      </c>
      <c r="L12" s="59" t="e">
        <f t="shared" si="21"/>
        <v>#DIV/0!</v>
      </c>
      <c r="M12" s="60" t="e">
        <f>IF(K12=MAX($K$5:$K37),1,0)</f>
        <v>#DIV/0!</v>
      </c>
      <c r="N12" s="61" t="e">
        <f t="shared" si="22"/>
        <v>#DIV/0!</v>
      </c>
      <c r="O12" s="62"/>
      <c r="P12" s="59" t="e">
        <f t="shared" si="2"/>
        <v>#DIV/0!</v>
      </c>
      <c r="Q12" s="59" t="e">
        <f t="shared" si="23"/>
        <v>#DIV/0!</v>
      </c>
      <c r="R12" s="60" t="e">
        <f t="shared" si="24"/>
        <v>#DIV/0!</v>
      </c>
      <c r="S12" s="61" t="e">
        <f t="shared" si="25"/>
        <v>#DIV/0!</v>
      </c>
      <c r="T12" s="62"/>
      <c r="U12" s="59" t="e">
        <f t="shared" si="3"/>
        <v>#DIV/0!</v>
      </c>
      <c r="V12" s="59" t="e">
        <f t="shared" si="26"/>
        <v>#DIV/0!</v>
      </c>
      <c r="W12" s="60" t="e">
        <f t="shared" si="27"/>
        <v>#DIV/0!</v>
      </c>
      <c r="X12" s="61" t="e">
        <f t="shared" si="28"/>
        <v>#DIV/0!</v>
      </c>
      <c r="Y12" s="62"/>
      <c r="Z12" s="59" t="e">
        <f t="shared" si="4"/>
        <v>#DIV/0!</v>
      </c>
      <c r="AA12" s="59" t="e">
        <f t="shared" si="29"/>
        <v>#DIV/0!</v>
      </c>
      <c r="AB12" s="60" t="e">
        <f t="shared" si="30"/>
        <v>#DIV/0!</v>
      </c>
      <c r="AC12" s="61" t="e">
        <f t="shared" si="31"/>
        <v>#DIV/0!</v>
      </c>
      <c r="AD12" s="62"/>
      <c r="AE12" s="59" t="e">
        <f t="shared" si="5"/>
        <v>#DIV/0!</v>
      </c>
      <c r="AF12" s="59" t="e">
        <f t="shared" si="32"/>
        <v>#DIV/0!</v>
      </c>
      <c r="AG12" s="60" t="e">
        <f t="shared" si="33"/>
        <v>#DIV/0!</v>
      </c>
      <c r="AH12" s="61" t="e">
        <f t="shared" si="34"/>
        <v>#DIV/0!</v>
      </c>
      <c r="AI12" s="63" t="e">
        <f t="shared" si="6"/>
        <v>#DIV/0!</v>
      </c>
      <c r="AJ12" s="64" t="e">
        <f t="shared" si="7"/>
        <v>#DIV/0!</v>
      </c>
      <c r="AK12" s="64" t="e">
        <f t="shared" si="35"/>
        <v>#DIV/0!</v>
      </c>
      <c r="AL12" s="65" t="e">
        <f t="shared" si="36"/>
        <v>#DIV/0!</v>
      </c>
      <c r="AM12" s="66" t="e">
        <f t="shared" si="37"/>
        <v>#DIV/0!</v>
      </c>
      <c r="AN12" s="62"/>
      <c r="AO12" s="59" t="e">
        <f t="shared" si="8"/>
        <v>#DIV/0!</v>
      </c>
      <c r="AP12" s="59" t="e">
        <f t="shared" si="38"/>
        <v>#DIV/0!</v>
      </c>
      <c r="AQ12" s="67" t="e">
        <f t="shared" si="39"/>
        <v>#DIV/0!</v>
      </c>
      <c r="AR12" s="68" t="e">
        <f t="shared" si="40"/>
        <v>#DIV/0!</v>
      </c>
      <c r="AS12" s="69"/>
      <c r="AT12" s="59" t="e">
        <f t="shared" si="9"/>
        <v>#DIV/0!</v>
      </c>
      <c r="AU12" s="59" t="e">
        <f t="shared" si="41"/>
        <v>#DIV/0!</v>
      </c>
      <c r="AV12" s="67" t="e">
        <f t="shared" si="42"/>
        <v>#DIV/0!</v>
      </c>
      <c r="AW12" s="68" t="e">
        <f t="shared" si="43"/>
        <v>#DIV/0!</v>
      </c>
      <c r="AX12" s="69"/>
      <c r="AY12" s="59" t="e">
        <f t="shared" si="10"/>
        <v>#DIV/0!</v>
      </c>
      <c r="AZ12" s="59" t="e">
        <f t="shared" si="44"/>
        <v>#DIV/0!</v>
      </c>
      <c r="BA12" s="67" t="e">
        <f t="shared" si="45"/>
        <v>#DIV/0!</v>
      </c>
      <c r="BB12" s="68" t="e">
        <f t="shared" si="46"/>
        <v>#DIV/0!</v>
      </c>
      <c r="BC12" s="69"/>
      <c r="BD12" s="59" t="e">
        <f t="shared" si="11"/>
        <v>#DIV/0!</v>
      </c>
      <c r="BE12" s="59" t="e">
        <f t="shared" si="47"/>
        <v>#DIV/0!</v>
      </c>
      <c r="BF12" s="67" t="e">
        <f t="shared" si="48"/>
        <v>#DIV/0!</v>
      </c>
      <c r="BG12" s="68" t="e">
        <f t="shared" si="49"/>
        <v>#DIV/0!</v>
      </c>
      <c r="BH12" s="62"/>
      <c r="BI12" s="59" t="e">
        <f t="shared" si="12"/>
        <v>#DIV/0!</v>
      </c>
      <c r="BJ12" s="59" t="e">
        <f t="shared" si="50"/>
        <v>#DIV/0!</v>
      </c>
      <c r="BK12" s="60" t="e">
        <f t="shared" si="51"/>
        <v>#DIV/0!</v>
      </c>
      <c r="BL12" s="61" t="e">
        <f t="shared" si="52"/>
        <v>#DIV/0!</v>
      </c>
      <c r="BM12" s="62"/>
      <c r="BN12" s="59" t="e">
        <f t="shared" si="13"/>
        <v>#DIV/0!</v>
      </c>
      <c r="BO12" s="59" t="e">
        <f t="shared" si="53"/>
        <v>#DIV/0!</v>
      </c>
      <c r="BP12" s="60" t="e">
        <f t="shared" si="54"/>
        <v>#DIV/0!</v>
      </c>
      <c r="BQ12" s="61" t="e">
        <f t="shared" si="55"/>
        <v>#DIV/0!</v>
      </c>
      <c r="BR12" s="62"/>
      <c r="BS12" s="59" t="e">
        <f t="shared" si="14"/>
        <v>#DIV/0!</v>
      </c>
      <c r="BT12" s="59" t="e">
        <f t="shared" si="56"/>
        <v>#DIV/0!</v>
      </c>
      <c r="BU12" s="60" t="e">
        <f t="shared" si="57"/>
        <v>#DIV/0!</v>
      </c>
      <c r="BV12" s="61" t="e">
        <f t="shared" si="58"/>
        <v>#DIV/0!</v>
      </c>
      <c r="BW12" s="70"/>
    </row>
    <row r="13" spans="1:75" x14ac:dyDescent="0.25">
      <c r="A13" s="45">
        <v>9</v>
      </c>
      <c r="B13" s="55" t="e">
        <f>IF('repartition des sièges'!N35="O",+'repartition des sièges'!C35,0)</f>
        <v>#DIV/0!</v>
      </c>
      <c r="C13" s="56" t="e">
        <f t="shared" si="15"/>
        <v>#DIV/0!</v>
      </c>
      <c r="D13" s="57" t="e">
        <f t="shared" si="16"/>
        <v>#DIV/0!</v>
      </c>
      <c r="E13" s="58" t="e">
        <f t="shared" si="0"/>
        <v>#DIV/0!</v>
      </c>
      <c r="F13" s="59" t="e">
        <f t="shared" si="59"/>
        <v>#DIV/0!</v>
      </c>
      <c r="G13" s="59" t="e">
        <f t="shared" si="17"/>
        <v>#DIV/0!</v>
      </c>
      <c r="H13" s="60" t="e">
        <f t="shared" si="18"/>
        <v>#DIV/0!</v>
      </c>
      <c r="I13" s="61" t="e">
        <f t="shared" si="19"/>
        <v>#DIV/0!</v>
      </c>
      <c r="J13" s="62" t="e">
        <f t="shared" si="20"/>
        <v>#DIV/0!</v>
      </c>
      <c r="K13" s="59" t="e">
        <f t="shared" si="1"/>
        <v>#DIV/0!</v>
      </c>
      <c r="L13" s="59" t="e">
        <f t="shared" si="21"/>
        <v>#DIV/0!</v>
      </c>
      <c r="M13" s="60" t="e">
        <f>IF(K13=MAX($K$5:$K37),1,0)</f>
        <v>#DIV/0!</v>
      </c>
      <c r="N13" s="61" t="e">
        <f t="shared" si="22"/>
        <v>#DIV/0!</v>
      </c>
      <c r="O13" s="71"/>
      <c r="P13" s="59" t="e">
        <f t="shared" si="2"/>
        <v>#DIV/0!</v>
      </c>
      <c r="Q13" s="59" t="e">
        <f t="shared" si="23"/>
        <v>#DIV/0!</v>
      </c>
      <c r="R13" s="60" t="e">
        <f t="shared" si="24"/>
        <v>#DIV/0!</v>
      </c>
      <c r="S13" s="61" t="e">
        <f t="shared" si="25"/>
        <v>#DIV/0!</v>
      </c>
      <c r="T13" s="62"/>
      <c r="U13" s="59" t="e">
        <f t="shared" si="3"/>
        <v>#DIV/0!</v>
      </c>
      <c r="V13" s="59" t="e">
        <f t="shared" si="26"/>
        <v>#DIV/0!</v>
      </c>
      <c r="W13" s="60" t="e">
        <f t="shared" si="27"/>
        <v>#DIV/0!</v>
      </c>
      <c r="X13" s="61" t="e">
        <f t="shared" si="28"/>
        <v>#DIV/0!</v>
      </c>
      <c r="Y13" s="62"/>
      <c r="Z13" s="59" t="e">
        <f t="shared" si="4"/>
        <v>#DIV/0!</v>
      </c>
      <c r="AA13" s="59" t="e">
        <f t="shared" si="29"/>
        <v>#DIV/0!</v>
      </c>
      <c r="AB13" s="60" t="e">
        <f t="shared" si="30"/>
        <v>#DIV/0!</v>
      </c>
      <c r="AC13" s="61" t="e">
        <f t="shared" si="31"/>
        <v>#DIV/0!</v>
      </c>
      <c r="AD13" s="62"/>
      <c r="AE13" s="59" t="e">
        <f t="shared" si="5"/>
        <v>#DIV/0!</v>
      </c>
      <c r="AF13" s="59" t="e">
        <f t="shared" si="32"/>
        <v>#DIV/0!</v>
      </c>
      <c r="AG13" s="60" t="e">
        <f t="shared" si="33"/>
        <v>#DIV/0!</v>
      </c>
      <c r="AH13" s="61" t="e">
        <f t="shared" si="34"/>
        <v>#DIV/0!</v>
      </c>
      <c r="AI13" s="63" t="e">
        <f t="shared" si="6"/>
        <v>#DIV/0!</v>
      </c>
      <c r="AJ13" s="64" t="e">
        <f t="shared" si="7"/>
        <v>#DIV/0!</v>
      </c>
      <c r="AK13" s="64" t="e">
        <f t="shared" si="35"/>
        <v>#DIV/0!</v>
      </c>
      <c r="AL13" s="65" t="e">
        <f t="shared" si="36"/>
        <v>#DIV/0!</v>
      </c>
      <c r="AM13" s="66" t="e">
        <f t="shared" si="37"/>
        <v>#DIV/0!</v>
      </c>
      <c r="AN13" s="62"/>
      <c r="AO13" s="59" t="e">
        <f t="shared" si="8"/>
        <v>#DIV/0!</v>
      </c>
      <c r="AP13" s="59" t="e">
        <f t="shared" si="38"/>
        <v>#DIV/0!</v>
      </c>
      <c r="AQ13" s="67" t="e">
        <f t="shared" si="39"/>
        <v>#DIV/0!</v>
      </c>
      <c r="AR13" s="68" t="e">
        <f t="shared" si="40"/>
        <v>#DIV/0!</v>
      </c>
      <c r="AS13" s="69"/>
      <c r="AT13" s="59" t="e">
        <f t="shared" si="9"/>
        <v>#DIV/0!</v>
      </c>
      <c r="AU13" s="59" t="e">
        <f t="shared" si="41"/>
        <v>#DIV/0!</v>
      </c>
      <c r="AV13" s="67" t="e">
        <f t="shared" si="42"/>
        <v>#DIV/0!</v>
      </c>
      <c r="AW13" s="68" t="e">
        <f t="shared" si="43"/>
        <v>#DIV/0!</v>
      </c>
      <c r="AX13" s="69"/>
      <c r="AY13" s="59" t="e">
        <f t="shared" si="10"/>
        <v>#DIV/0!</v>
      </c>
      <c r="AZ13" s="59" t="e">
        <f t="shared" si="44"/>
        <v>#DIV/0!</v>
      </c>
      <c r="BA13" s="67" t="e">
        <f t="shared" si="45"/>
        <v>#DIV/0!</v>
      </c>
      <c r="BB13" s="68" t="e">
        <f t="shared" si="46"/>
        <v>#DIV/0!</v>
      </c>
      <c r="BC13" s="69"/>
      <c r="BD13" s="59" t="e">
        <f t="shared" si="11"/>
        <v>#DIV/0!</v>
      </c>
      <c r="BE13" s="59" t="e">
        <f t="shared" si="47"/>
        <v>#DIV/0!</v>
      </c>
      <c r="BF13" s="67" t="e">
        <f t="shared" si="48"/>
        <v>#DIV/0!</v>
      </c>
      <c r="BG13" s="68" t="e">
        <f t="shared" si="49"/>
        <v>#DIV/0!</v>
      </c>
      <c r="BH13" s="62"/>
      <c r="BI13" s="59" t="e">
        <f t="shared" si="12"/>
        <v>#DIV/0!</v>
      </c>
      <c r="BJ13" s="59" t="e">
        <f t="shared" si="50"/>
        <v>#DIV/0!</v>
      </c>
      <c r="BK13" s="60" t="e">
        <f t="shared" si="51"/>
        <v>#DIV/0!</v>
      </c>
      <c r="BL13" s="61" t="e">
        <f t="shared" si="52"/>
        <v>#DIV/0!</v>
      </c>
      <c r="BM13" s="62"/>
      <c r="BN13" s="59" t="e">
        <f t="shared" si="13"/>
        <v>#DIV/0!</v>
      </c>
      <c r="BO13" s="59" t="e">
        <f t="shared" si="53"/>
        <v>#DIV/0!</v>
      </c>
      <c r="BP13" s="60" t="e">
        <f t="shared" si="54"/>
        <v>#DIV/0!</v>
      </c>
      <c r="BQ13" s="61" t="e">
        <f t="shared" si="55"/>
        <v>#DIV/0!</v>
      </c>
      <c r="BR13" s="62"/>
      <c r="BS13" s="59" t="e">
        <f t="shared" si="14"/>
        <v>#DIV/0!</v>
      </c>
      <c r="BT13" s="59" t="e">
        <f t="shared" si="56"/>
        <v>#DIV/0!</v>
      </c>
      <c r="BU13" s="60" t="e">
        <f t="shared" si="57"/>
        <v>#DIV/0!</v>
      </c>
      <c r="BV13" s="61" t="e">
        <f t="shared" si="58"/>
        <v>#DIV/0!</v>
      </c>
      <c r="BW13" s="70"/>
    </row>
    <row r="14" spans="1:75" x14ac:dyDescent="0.25">
      <c r="A14" s="45">
        <v>10</v>
      </c>
      <c r="B14" s="55" t="e">
        <f>IF('repartition des sièges'!N36="O",+'repartition des sièges'!C36,0)</f>
        <v>#DIV/0!</v>
      </c>
      <c r="C14" s="56" t="e">
        <f t="shared" si="15"/>
        <v>#DIV/0!</v>
      </c>
      <c r="D14" s="57" t="e">
        <f t="shared" si="16"/>
        <v>#DIV/0!</v>
      </c>
      <c r="E14" s="58" t="e">
        <f t="shared" si="0"/>
        <v>#DIV/0!</v>
      </c>
      <c r="F14" s="59" t="e">
        <f t="shared" si="59"/>
        <v>#DIV/0!</v>
      </c>
      <c r="G14" s="59" t="e">
        <f t="shared" si="17"/>
        <v>#DIV/0!</v>
      </c>
      <c r="H14" s="60" t="e">
        <f t="shared" si="18"/>
        <v>#DIV/0!</v>
      </c>
      <c r="I14" s="61" t="e">
        <f t="shared" si="19"/>
        <v>#DIV/0!</v>
      </c>
      <c r="J14" s="62" t="e">
        <f t="shared" si="20"/>
        <v>#DIV/0!</v>
      </c>
      <c r="K14" s="59" t="e">
        <f t="shared" si="1"/>
        <v>#DIV/0!</v>
      </c>
      <c r="L14" s="59" t="e">
        <f t="shared" si="21"/>
        <v>#DIV/0!</v>
      </c>
      <c r="M14" s="60" t="e">
        <f>IF(K14=MAX($K$5:$K37),1,0)</f>
        <v>#DIV/0!</v>
      </c>
      <c r="N14" s="61" t="e">
        <f t="shared" si="22"/>
        <v>#DIV/0!</v>
      </c>
      <c r="O14" s="71"/>
      <c r="P14" s="59" t="e">
        <f t="shared" si="2"/>
        <v>#DIV/0!</v>
      </c>
      <c r="Q14" s="59" t="e">
        <f t="shared" si="23"/>
        <v>#DIV/0!</v>
      </c>
      <c r="R14" s="60" t="e">
        <f t="shared" si="24"/>
        <v>#DIV/0!</v>
      </c>
      <c r="S14" s="61" t="e">
        <f t="shared" si="25"/>
        <v>#DIV/0!</v>
      </c>
      <c r="T14" s="62"/>
      <c r="U14" s="59" t="e">
        <f t="shared" si="3"/>
        <v>#DIV/0!</v>
      </c>
      <c r="V14" s="59" t="e">
        <f t="shared" si="26"/>
        <v>#DIV/0!</v>
      </c>
      <c r="W14" s="60" t="e">
        <f t="shared" si="27"/>
        <v>#DIV/0!</v>
      </c>
      <c r="X14" s="61" t="e">
        <f t="shared" si="28"/>
        <v>#DIV/0!</v>
      </c>
      <c r="Y14" s="62"/>
      <c r="Z14" s="59" t="e">
        <f t="shared" si="4"/>
        <v>#DIV/0!</v>
      </c>
      <c r="AA14" s="59" t="e">
        <f t="shared" si="29"/>
        <v>#DIV/0!</v>
      </c>
      <c r="AB14" s="60" t="e">
        <f t="shared" si="30"/>
        <v>#DIV/0!</v>
      </c>
      <c r="AC14" s="61" t="e">
        <f t="shared" si="31"/>
        <v>#DIV/0!</v>
      </c>
      <c r="AD14" s="62"/>
      <c r="AE14" s="59" t="e">
        <f t="shared" si="5"/>
        <v>#DIV/0!</v>
      </c>
      <c r="AF14" s="59" t="e">
        <f t="shared" si="32"/>
        <v>#DIV/0!</v>
      </c>
      <c r="AG14" s="60" t="e">
        <f t="shared" si="33"/>
        <v>#DIV/0!</v>
      </c>
      <c r="AH14" s="61" t="e">
        <f t="shared" si="34"/>
        <v>#DIV/0!</v>
      </c>
      <c r="AI14" s="63" t="e">
        <f t="shared" si="6"/>
        <v>#DIV/0!</v>
      </c>
      <c r="AJ14" s="64" t="e">
        <f t="shared" si="7"/>
        <v>#DIV/0!</v>
      </c>
      <c r="AK14" s="64" t="e">
        <f t="shared" si="35"/>
        <v>#DIV/0!</v>
      </c>
      <c r="AL14" s="65" t="e">
        <f t="shared" si="36"/>
        <v>#DIV/0!</v>
      </c>
      <c r="AM14" s="66" t="e">
        <f t="shared" si="37"/>
        <v>#DIV/0!</v>
      </c>
      <c r="AN14" s="62"/>
      <c r="AO14" s="59" t="e">
        <f t="shared" si="8"/>
        <v>#DIV/0!</v>
      </c>
      <c r="AP14" s="59" t="e">
        <f t="shared" si="38"/>
        <v>#DIV/0!</v>
      </c>
      <c r="AQ14" s="67" t="e">
        <f t="shared" si="39"/>
        <v>#DIV/0!</v>
      </c>
      <c r="AR14" s="68" t="e">
        <f t="shared" si="40"/>
        <v>#DIV/0!</v>
      </c>
      <c r="AS14" s="69"/>
      <c r="AT14" s="59" t="e">
        <f t="shared" si="9"/>
        <v>#DIV/0!</v>
      </c>
      <c r="AU14" s="59" t="e">
        <f t="shared" si="41"/>
        <v>#DIV/0!</v>
      </c>
      <c r="AV14" s="67" t="e">
        <f t="shared" si="42"/>
        <v>#DIV/0!</v>
      </c>
      <c r="AW14" s="68" t="e">
        <f t="shared" si="43"/>
        <v>#DIV/0!</v>
      </c>
      <c r="AX14" s="69"/>
      <c r="AY14" s="59" t="e">
        <f t="shared" si="10"/>
        <v>#DIV/0!</v>
      </c>
      <c r="AZ14" s="59" t="e">
        <f t="shared" si="44"/>
        <v>#DIV/0!</v>
      </c>
      <c r="BA14" s="67" t="e">
        <f t="shared" si="45"/>
        <v>#DIV/0!</v>
      </c>
      <c r="BB14" s="68" t="e">
        <f t="shared" si="46"/>
        <v>#DIV/0!</v>
      </c>
      <c r="BC14" s="69"/>
      <c r="BD14" s="59" t="e">
        <f t="shared" si="11"/>
        <v>#DIV/0!</v>
      </c>
      <c r="BE14" s="59" t="e">
        <f t="shared" si="47"/>
        <v>#DIV/0!</v>
      </c>
      <c r="BF14" s="67" t="e">
        <f t="shared" si="48"/>
        <v>#DIV/0!</v>
      </c>
      <c r="BG14" s="68" t="e">
        <f t="shared" si="49"/>
        <v>#DIV/0!</v>
      </c>
      <c r="BH14" s="62"/>
      <c r="BI14" s="59" t="e">
        <f t="shared" si="12"/>
        <v>#DIV/0!</v>
      </c>
      <c r="BJ14" s="59" t="e">
        <f t="shared" si="50"/>
        <v>#DIV/0!</v>
      </c>
      <c r="BK14" s="60" t="e">
        <f t="shared" si="51"/>
        <v>#DIV/0!</v>
      </c>
      <c r="BL14" s="61" t="e">
        <f t="shared" si="52"/>
        <v>#DIV/0!</v>
      </c>
      <c r="BM14" s="62"/>
      <c r="BN14" s="59" t="e">
        <f t="shared" si="13"/>
        <v>#DIV/0!</v>
      </c>
      <c r="BO14" s="59" t="e">
        <f t="shared" si="53"/>
        <v>#DIV/0!</v>
      </c>
      <c r="BP14" s="60" t="e">
        <f t="shared" si="54"/>
        <v>#DIV/0!</v>
      </c>
      <c r="BQ14" s="61" t="e">
        <f t="shared" si="55"/>
        <v>#DIV/0!</v>
      </c>
      <c r="BR14" s="62"/>
      <c r="BS14" s="59" t="e">
        <f t="shared" si="14"/>
        <v>#DIV/0!</v>
      </c>
      <c r="BT14" s="59" t="e">
        <f t="shared" si="56"/>
        <v>#DIV/0!</v>
      </c>
      <c r="BU14" s="60" t="e">
        <f t="shared" si="57"/>
        <v>#DIV/0!</v>
      </c>
      <c r="BV14" s="61" t="e">
        <f t="shared" si="58"/>
        <v>#DIV/0!</v>
      </c>
      <c r="BW14" s="70"/>
    </row>
    <row r="15" spans="1:75" x14ac:dyDescent="0.25">
      <c r="B15" s="55"/>
      <c r="C15" s="56" t="e">
        <f t="shared" si="15"/>
        <v>#DIV/0!</v>
      </c>
      <c r="D15" s="57" t="e">
        <f t="shared" si="16"/>
        <v>#DIV/0!</v>
      </c>
      <c r="E15" s="58" t="e">
        <f t="shared" si="0"/>
        <v>#DIV/0!</v>
      </c>
      <c r="F15" s="59" t="e">
        <f t="shared" si="59"/>
        <v>#DIV/0!</v>
      </c>
      <c r="G15" s="59" t="e">
        <f t="shared" si="17"/>
        <v>#DIV/0!</v>
      </c>
      <c r="H15" s="60" t="e">
        <f t="shared" si="18"/>
        <v>#DIV/0!</v>
      </c>
      <c r="I15" s="61" t="e">
        <f t="shared" si="19"/>
        <v>#DIV/0!</v>
      </c>
      <c r="J15" s="62" t="e">
        <f t="shared" si="20"/>
        <v>#DIV/0!</v>
      </c>
      <c r="K15" s="59" t="e">
        <f t="shared" si="1"/>
        <v>#DIV/0!</v>
      </c>
      <c r="L15" s="59" t="e">
        <f t="shared" si="21"/>
        <v>#DIV/0!</v>
      </c>
      <c r="M15" s="60" t="e">
        <f>IF(K15=MAX($K$5:$K37),1,0)</f>
        <v>#DIV/0!</v>
      </c>
      <c r="N15" s="61" t="e">
        <f t="shared" si="22"/>
        <v>#DIV/0!</v>
      </c>
      <c r="O15" s="71"/>
      <c r="P15" s="59" t="e">
        <f t="shared" si="2"/>
        <v>#DIV/0!</v>
      </c>
      <c r="Q15" s="59" t="e">
        <f t="shared" si="23"/>
        <v>#DIV/0!</v>
      </c>
      <c r="R15" s="60" t="e">
        <f t="shared" si="24"/>
        <v>#DIV/0!</v>
      </c>
      <c r="S15" s="61" t="e">
        <f t="shared" si="25"/>
        <v>#DIV/0!</v>
      </c>
      <c r="T15" s="62"/>
      <c r="U15" s="59" t="e">
        <f t="shared" si="3"/>
        <v>#DIV/0!</v>
      </c>
      <c r="V15" s="59" t="e">
        <f t="shared" si="26"/>
        <v>#DIV/0!</v>
      </c>
      <c r="W15" s="60" t="e">
        <f t="shared" si="27"/>
        <v>#DIV/0!</v>
      </c>
      <c r="X15" s="61" t="e">
        <f t="shared" si="28"/>
        <v>#DIV/0!</v>
      </c>
      <c r="Y15" s="62"/>
      <c r="Z15" s="59" t="e">
        <f t="shared" si="4"/>
        <v>#DIV/0!</v>
      </c>
      <c r="AA15" s="59" t="e">
        <f t="shared" si="29"/>
        <v>#DIV/0!</v>
      </c>
      <c r="AB15" s="60" t="e">
        <f t="shared" si="30"/>
        <v>#DIV/0!</v>
      </c>
      <c r="AC15" s="61" t="e">
        <f t="shared" si="31"/>
        <v>#DIV/0!</v>
      </c>
      <c r="AD15" s="62"/>
      <c r="AE15" s="59" t="e">
        <f t="shared" si="5"/>
        <v>#DIV/0!</v>
      </c>
      <c r="AF15" s="59" t="e">
        <f t="shared" si="32"/>
        <v>#DIV/0!</v>
      </c>
      <c r="AG15" s="60" t="e">
        <f t="shared" si="33"/>
        <v>#DIV/0!</v>
      </c>
      <c r="AH15" s="61" t="e">
        <f t="shared" si="34"/>
        <v>#DIV/0!</v>
      </c>
      <c r="AI15" s="63" t="e">
        <f t="shared" si="6"/>
        <v>#DIV/0!</v>
      </c>
      <c r="AJ15" s="64" t="e">
        <f t="shared" si="7"/>
        <v>#DIV/0!</v>
      </c>
      <c r="AK15" s="64" t="e">
        <f t="shared" si="35"/>
        <v>#DIV/0!</v>
      </c>
      <c r="AL15" s="65" t="e">
        <f t="shared" si="36"/>
        <v>#DIV/0!</v>
      </c>
      <c r="AM15" s="66" t="e">
        <f t="shared" si="37"/>
        <v>#DIV/0!</v>
      </c>
      <c r="AN15" s="62"/>
      <c r="AO15" s="59" t="e">
        <f t="shared" si="8"/>
        <v>#DIV/0!</v>
      </c>
      <c r="AP15" s="59" t="e">
        <f t="shared" si="38"/>
        <v>#DIV/0!</v>
      </c>
      <c r="AQ15" s="67" t="e">
        <f t="shared" si="39"/>
        <v>#DIV/0!</v>
      </c>
      <c r="AR15" s="68" t="e">
        <f t="shared" si="40"/>
        <v>#DIV/0!</v>
      </c>
      <c r="AS15" s="69"/>
      <c r="AT15" s="59" t="e">
        <f t="shared" si="9"/>
        <v>#DIV/0!</v>
      </c>
      <c r="AU15" s="59" t="e">
        <f t="shared" si="41"/>
        <v>#DIV/0!</v>
      </c>
      <c r="AV15" s="67" t="e">
        <f t="shared" si="42"/>
        <v>#DIV/0!</v>
      </c>
      <c r="AW15" s="68" t="e">
        <f t="shared" si="43"/>
        <v>#DIV/0!</v>
      </c>
      <c r="AX15" s="69"/>
      <c r="AY15" s="59" t="e">
        <f t="shared" si="10"/>
        <v>#DIV/0!</v>
      </c>
      <c r="AZ15" s="59" t="e">
        <f t="shared" si="44"/>
        <v>#DIV/0!</v>
      </c>
      <c r="BA15" s="67" t="e">
        <f t="shared" si="45"/>
        <v>#DIV/0!</v>
      </c>
      <c r="BB15" s="68" t="e">
        <f t="shared" si="46"/>
        <v>#DIV/0!</v>
      </c>
      <c r="BC15" s="69"/>
      <c r="BD15" s="59" t="e">
        <f t="shared" si="11"/>
        <v>#DIV/0!</v>
      </c>
      <c r="BE15" s="59" t="e">
        <f t="shared" si="47"/>
        <v>#DIV/0!</v>
      </c>
      <c r="BF15" s="67" t="e">
        <f t="shared" si="48"/>
        <v>#DIV/0!</v>
      </c>
      <c r="BG15" s="68" t="e">
        <f t="shared" si="49"/>
        <v>#DIV/0!</v>
      </c>
      <c r="BH15" s="62"/>
      <c r="BI15" s="59" t="e">
        <f t="shared" si="12"/>
        <v>#DIV/0!</v>
      </c>
      <c r="BJ15" s="59" t="e">
        <f t="shared" si="50"/>
        <v>#DIV/0!</v>
      </c>
      <c r="BK15" s="60" t="e">
        <f t="shared" si="51"/>
        <v>#DIV/0!</v>
      </c>
      <c r="BL15" s="61" t="e">
        <f t="shared" si="52"/>
        <v>#DIV/0!</v>
      </c>
      <c r="BM15" s="62"/>
      <c r="BN15" s="59" t="e">
        <f t="shared" si="13"/>
        <v>#DIV/0!</v>
      </c>
      <c r="BO15" s="59" t="e">
        <f t="shared" si="53"/>
        <v>#DIV/0!</v>
      </c>
      <c r="BP15" s="60" t="e">
        <f t="shared" si="54"/>
        <v>#DIV/0!</v>
      </c>
      <c r="BQ15" s="61" t="e">
        <f t="shared" si="55"/>
        <v>#DIV/0!</v>
      </c>
      <c r="BR15" s="62"/>
      <c r="BS15" s="59" t="e">
        <f t="shared" si="14"/>
        <v>#DIV/0!</v>
      </c>
      <c r="BT15" s="59" t="e">
        <f t="shared" si="56"/>
        <v>#DIV/0!</v>
      </c>
      <c r="BU15" s="60" t="e">
        <f t="shared" si="57"/>
        <v>#DIV/0!</v>
      </c>
      <c r="BV15" s="61" t="e">
        <f t="shared" si="58"/>
        <v>#DIV/0!</v>
      </c>
      <c r="BW15" s="70"/>
    </row>
    <row r="16" spans="1:75" x14ac:dyDescent="0.25">
      <c r="B16" s="55"/>
      <c r="C16" s="56" t="e">
        <f t="shared" si="15"/>
        <v>#DIV/0!</v>
      </c>
      <c r="D16" s="57" t="e">
        <f t="shared" si="16"/>
        <v>#DIV/0!</v>
      </c>
      <c r="E16" s="58" t="e">
        <f t="shared" si="0"/>
        <v>#DIV/0!</v>
      </c>
      <c r="F16" s="59" t="e">
        <f t="shared" si="59"/>
        <v>#DIV/0!</v>
      </c>
      <c r="G16" s="59" t="e">
        <f t="shared" si="17"/>
        <v>#DIV/0!</v>
      </c>
      <c r="H16" s="60" t="e">
        <f t="shared" si="18"/>
        <v>#DIV/0!</v>
      </c>
      <c r="I16" s="61" t="e">
        <f t="shared" si="19"/>
        <v>#DIV/0!</v>
      </c>
      <c r="J16" s="62" t="e">
        <f t="shared" si="20"/>
        <v>#DIV/0!</v>
      </c>
      <c r="K16" s="59" t="e">
        <f t="shared" si="1"/>
        <v>#DIV/0!</v>
      </c>
      <c r="L16" s="59" t="e">
        <f t="shared" si="21"/>
        <v>#DIV/0!</v>
      </c>
      <c r="M16" s="60" t="e">
        <f>IF(K16=MAX($K$5:$K37),1,0)</f>
        <v>#DIV/0!</v>
      </c>
      <c r="N16" s="61" t="e">
        <f t="shared" si="22"/>
        <v>#DIV/0!</v>
      </c>
      <c r="O16" s="71"/>
      <c r="P16" s="59" t="e">
        <f t="shared" si="2"/>
        <v>#DIV/0!</v>
      </c>
      <c r="Q16" s="59" t="e">
        <f t="shared" si="23"/>
        <v>#DIV/0!</v>
      </c>
      <c r="R16" s="60" t="e">
        <f t="shared" si="24"/>
        <v>#DIV/0!</v>
      </c>
      <c r="S16" s="61" t="e">
        <f t="shared" si="25"/>
        <v>#DIV/0!</v>
      </c>
      <c r="T16" s="62"/>
      <c r="U16" s="59" t="e">
        <f t="shared" si="3"/>
        <v>#DIV/0!</v>
      </c>
      <c r="V16" s="59" t="e">
        <f t="shared" si="26"/>
        <v>#DIV/0!</v>
      </c>
      <c r="W16" s="60" t="e">
        <f t="shared" si="27"/>
        <v>#DIV/0!</v>
      </c>
      <c r="X16" s="61" t="e">
        <f t="shared" si="28"/>
        <v>#DIV/0!</v>
      </c>
      <c r="Y16" s="62"/>
      <c r="Z16" s="59" t="e">
        <f t="shared" si="4"/>
        <v>#DIV/0!</v>
      </c>
      <c r="AA16" s="59" t="e">
        <f t="shared" si="29"/>
        <v>#DIV/0!</v>
      </c>
      <c r="AB16" s="60" t="e">
        <f t="shared" si="30"/>
        <v>#DIV/0!</v>
      </c>
      <c r="AC16" s="61" t="e">
        <f t="shared" si="31"/>
        <v>#DIV/0!</v>
      </c>
      <c r="AD16" s="62"/>
      <c r="AE16" s="59" t="e">
        <f t="shared" si="5"/>
        <v>#DIV/0!</v>
      </c>
      <c r="AF16" s="59" t="e">
        <f t="shared" si="32"/>
        <v>#DIV/0!</v>
      </c>
      <c r="AG16" s="60" t="e">
        <f t="shared" si="33"/>
        <v>#DIV/0!</v>
      </c>
      <c r="AH16" s="61" t="e">
        <f t="shared" si="34"/>
        <v>#DIV/0!</v>
      </c>
      <c r="AI16" s="63" t="e">
        <f t="shared" si="6"/>
        <v>#DIV/0!</v>
      </c>
      <c r="AJ16" s="64" t="e">
        <f t="shared" si="7"/>
        <v>#DIV/0!</v>
      </c>
      <c r="AK16" s="64" t="e">
        <f t="shared" si="35"/>
        <v>#DIV/0!</v>
      </c>
      <c r="AL16" s="65" t="e">
        <f t="shared" si="36"/>
        <v>#DIV/0!</v>
      </c>
      <c r="AM16" s="66" t="e">
        <f t="shared" si="37"/>
        <v>#DIV/0!</v>
      </c>
      <c r="AN16" s="62"/>
      <c r="AO16" s="59" t="e">
        <f t="shared" si="8"/>
        <v>#DIV/0!</v>
      </c>
      <c r="AP16" s="59" t="e">
        <f t="shared" si="38"/>
        <v>#DIV/0!</v>
      </c>
      <c r="AQ16" s="67" t="e">
        <f t="shared" si="39"/>
        <v>#DIV/0!</v>
      </c>
      <c r="AR16" s="68" t="e">
        <f t="shared" si="40"/>
        <v>#DIV/0!</v>
      </c>
      <c r="AS16" s="69"/>
      <c r="AT16" s="59" t="e">
        <f t="shared" si="9"/>
        <v>#DIV/0!</v>
      </c>
      <c r="AU16" s="59" t="e">
        <f t="shared" si="41"/>
        <v>#DIV/0!</v>
      </c>
      <c r="AV16" s="67" t="e">
        <f t="shared" si="42"/>
        <v>#DIV/0!</v>
      </c>
      <c r="AW16" s="68" t="e">
        <f t="shared" si="43"/>
        <v>#DIV/0!</v>
      </c>
      <c r="AX16" s="69"/>
      <c r="AY16" s="59" t="e">
        <f t="shared" si="10"/>
        <v>#DIV/0!</v>
      </c>
      <c r="AZ16" s="59" t="e">
        <f t="shared" si="44"/>
        <v>#DIV/0!</v>
      </c>
      <c r="BA16" s="67" t="e">
        <f t="shared" si="45"/>
        <v>#DIV/0!</v>
      </c>
      <c r="BB16" s="68" t="e">
        <f t="shared" si="46"/>
        <v>#DIV/0!</v>
      </c>
      <c r="BC16" s="69"/>
      <c r="BD16" s="59" t="e">
        <f t="shared" si="11"/>
        <v>#DIV/0!</v>
      </c>
      <c r="BE16" s="59" t="e">
        <f t="shared" si="47"/>
        <v>#DIV/0!</v>
      </c>
      <c r="BF16" s="67" t="e">
        <f t="shared" si="48"/>
        <v>#DIV/0!</v>
      </c>
      <c r="BG16" s="68" t="e">
        <f t="shared" si="49"/>
        <v>#DIV/0!</v>
      </c>
      <c r="BH16" s="62"/>
      <c r="BI16" s="59" t="e">
        <f t="shared" si="12"/>
        <v>#DIV/0!</v>
      </c>
      <c r="BJ16" s="59" t="e">
        <f t="shared" si="50"/>
        <v>#DIV/0!</v>
      </c>
      <c r="BK16" s="60" t="e">
        <f t="shared" si="51"/>
        <v>#DIV/0!</v>
      </c>
      <c r="BL16" s="61" t="e">
        <f t="shared" si="52"/>
        <v>#DIV/0!</v>
      </c>
      <c r="BM16" s="62"/>
      <c r="BN16" s="59" t="e">
        <f t="shared" si="13"/>
        <v>#DIV/0!</v>
      </c>
      <c r="BO16" s="59" t="e">
        <f t="shared" si="53"/>
        <v>#DIV/0!</v>
      </c>
      <c r="BP16" s="60" t="e">
        <f t="shared" si="54"/>
        <v>#DIV/0!</v>
      </c>
      <c r="BQ16" s="61" t="e">
        <f t="shared" si="55"/>
        <v>#DIV/0!</v>
      </c>
      <c r="BR16" s="62"/>
      <c r="BS16" s="59" t="e">
        <f t="shared" si="14"/>
        <v>#DIV/0!</v>
      </c>
      <c r="BT16" s="59" t="e">
        <f t="shared" si="56"/>
        <v>#DIV/0!</v>
      </c>
      <c r="BU16" s="60" t="e">
        <f t="shared" si="57"/>
        <v>#DIV/0!</v>
      </c>
      <c r="BV16" s="61" t="e">
        <f t="shared" si="58"/>
        <v>#DIV/0!</v>
      </c>
      <c r="BW16" s="70"/>
    </row>
    <row r="17" spans="1:75" x14ac:dyDescent="0.25">
      <c r="B17" s="55"/>
      <c r="C17" s="56" t="e">
        <f t="shared" si="15"/>
        <v>#DIV/0!</v>
      </c>
      <c r="D17" s="57" t="e">
        <f t="shared" si="16"/>
        <v>#DIV/0!</v>
      </c>
      <c r="E17" s="58" t="e">
        <f t="shared" si="0"/>
        <v>#DIV/0!</v>
      </c>
      <c r="F17" s="59" t="e">
        <f t="shared" si="59"/>
        <v>#DIV/0!</v>
      </c>
      <c r="G17" s="59" t="e">
        <f t="shared" si="17"/>
        <v>#DIV/0!</v>
      </c>
      <c r="H17" s="60" t="e">
        <f t="shared" si="18"/>
        <v>#DIV/0!</v>
      </c>
      <c r="I17" s="61" t="e">
        <f t="shared" si="19"/>
        <v>#DIV/0!</v>
      </c>
      <c r="J17" s="62" t="e">
        <f t="shared" si="20"/>
        <v>#DIV/0!</v>
      </c>
      <c r="K17" s="59" t="e">
        <f t="shared" si="1"/>
        <v>#DIV/0!</v>
      </c>
      <c r="L17" s="59" t="e">
        <f t="shared" si="21"/>
        <v>#DIV/0!</v>
      </c>
      <c r="M17" s="60" t="e">
        <f>IF(K17=MAX($K$5:$K37),1,0)</f>
        <v>#DIV/0!</v>
      </c>
      <c r="N17" s="61" t="e">
        <f t="shared" si="22"/>
        <v>#DIV/0!</v>
      </c>
      <c r="O17" s="71"/>
      <c r="P17" s="59" t="e">
        <f t="shared" si="2"/>
        <v>#DIV/0!</v>
      </c>
      <c r="Q17" s="59" t="e">
        <f t="shared" si="23"/>
        <v>#DIV/0!</v>
      </c>
      <c r="R17" s="60" t="e">
        <f t="shared" si="24"/>
        <v>#DIV/0!</v>
      </c>
      <c r="S17" s="61" t="e">
        <f t="shared" si="25"/>
        <v>#DIV/0!</v>
      </c>
      <c r="T17" s="62"/>
      <c r="U17" s="59" t="e">
        <f t="shared" si="3"/>
        <v>#DIV/0!</v>
      </c>
      <c r="V17" s="59" t="e">
        <f t="shared" si="26"/>
        <v>#DIV/0!</v>
      </c>
      <c r="W17" s="60" t="e">
        <f t="shared" si="27"/>
        <v>#DIV/0!</v>
      </c>
      <c r="X17" s="61" t="e">
        <f t="shared" si="28"/>
        <v>#DIV/0!</v>
      </c>
      <c r="Y17" s="62"/>
      <c r="Z17" s="59" t="e">
        <f t="shared" si="4"/>
        <v>#DIV/0!</v>
      </c>
      <c r="AA17" s="59" t="e">
        <f t="shared" si="29"/>
        <v>#DIV/0!</v>
      </c>
      <c r="AB17" s="60" t="e">
        <f t="shared" si="30"/>
        <v>#DIV/0!</v>
      </c>
      <c r="AC17" s="61" t="e">
        <f t="shared" si="31"/>
        <v>#DIV/0!</v>
      </c>
      <c r="AD17" s="62"/>
      <c r="AE17" s="59" t="e">
        <f t="shared" si="5"/>
        <v>#DIV/0!</v>
      </c>
      <c r="AF17" s="59" t="e">
        <f t="shared" si="32"/>
        <v>#DIV/0!</v>
      </c>
      <c r="AG17" s="60" t="e">
        <f t="shared" si="33"/>
        <v>#DIV/0!</v>
      </c>
      <c r="AH17" s="61" t="e">
        <f t="shared" si="34"/>
        <v>#DIV/0!</v>
      </c>
      <c r="AI17" s="63" t="e">
        <f t="shared" si="6"/>
        <v>#DIV/0!</v>
      </c>
      <c r="AJ17" s="64" t="e">
        <f t="shared" si="7"/>
        <v>#DIV/0!</v>
      </c>
      <c r="AK17" s="64" t="e">
        <f t="shared" si="35"/>
        <v>#DIV/0!</v>
      </c>
      <c r="AL17" s="65" t="e">
        <f t="shared" si="36"/>
        <v>#DIV/0!</v>
      </c>
      <c r="AM17" s="66" t="e">
        <f t="shared" si="37"/>
        <v>#DIV/0!</v>
      </c>
      <c r="AN17" s="62"/>
      <c r="AO17" s="59" t="e">
        <f t="shared" si="8"/>
        <v>#DIV/0!</v>
      </c>
      <c r="AP17" s="59" t="e">
        <f t="shared" si="38"/>
        <v>#DIV/0!</v>
      </c>
      <c r="AQ17" s="67" t="e">
        <f t="shared" si="39"/>
        <v>#DIV/0!</v>
      </c>
      <c r="AR17" s="68" t="e">
        <f t="shared" si="40"/>
        <v>#DIV/0!</v>
      </c>
      <c r="AS17" s="69"/>
      <c r="AT17" s="59" t="e">
        <f t="shared" si="9"/>
        <v>#DIV/0!</v>
      </c>
      <c r="AU17" s="59" t="e">
        <f t="shared" si="41"/>
        <v>#DIV/0!</v>
      </c>
      <c r="AV17" s="67" t="e">
        <f t="shared" si="42"/>
        <v>#DIV/0!</v>
      </c>
      <c r="AW17" s="68" t="e">
        <f t="shared" si="43"/>
        <v>#DIV/0!</v>
      </c>
      <c r="AX17" s="69"/>
      <c r="AY17" s="59" t="e">
        <f t="shared" si="10"/>
        <v>#DIV/0!</v>
      </c>
      <c r="AZ17" s="59" t="e">
        <f t="shared" si="44"/>
        <v>#DIV/0!</v>
      </c>
      <c r="BA17" s="67" t="e">
        <f t="shared" si="45"/>
        <v>#DIV/0!</v>
      </c>
      <c r="BB17" s="68" t="e">
        <f t="shared" si="46"/>
        <v>#DIV/0!</v>
      </c>
      <c r="BC17" s="69"/>
      <c r="BD17" s="59" t="e">
        <f t="shared" si="11"/>
        <v>#DIV/0!</v>
      </c>
      <c r="BE17" s="59" t="e">
        <f t="shared" si="47"/>
        <v>#DIV/0!</v>
      </c>
      <c r="BF17" s="67" t="e">
        <f t="shared" si="48"/>
        <v>#DIV/0!</v>
      </c>
      <c r="BG17" s="68" t="e">
        <f t="shared" si="49"/>
        <v>#DIV/0!</v>
      </c>
      <c r="BH17" s="62"/>
      <c r="BI17" s="59" t="e">
        <f t="shared" si="12"/>
        <v>#DIV/0!</v>
      </c>
      <c r="BJ17" s="59" t="e">
        <f t="shared" si="50"/>
        <v>#DIV/0!</v>
      </c>
      <c r="BK17" s="60" t="e">
        <f t="shared" si="51"/>
        <v>#DIV/0!</v>
      </c>
      <c r="BL17" s="61" t="e">
        <f t="shared" si="52"/>
        <v>#DIV/0!</v>
      </c>
      <c r="BM17" s="62"/>
      <c r="BN17" s="59" t="e">
        <f t="shared" si="13"/>
        <v>#DIV/0!</v>
      </c>
      <c r="BO17" s="59" t="e">
        <f t="shared" si="53"/>
        <v>#DIV/0!</v>
      </c>
      <c r="BP17" s="60" t="e">
        <f t="shared" si="54"/>
        <v>#DIV/0!</v>
      </c>
      <c r="BQ17" s="61" t="e">
        <f t="shared" si="55"/>
        <v>#DIV/0!</v>
      </c>
      <c r="BR17" s="62"/>
      <c r="BS17" s="59" t="e">
        <f t="shared" si="14"/>
        <v>#DIV/0!</v>
      </c>
      <c r="BT17" s="59" t="e">
        <f t="shared" si="56"/>
        <v>#DIV/0!</v>
      </c>
      <c r="BU17" s="60" t="e">
        <f t="shared" si="57"/>
        <v>#DIV/0!</v>
      </c>
      <c r="BV17" s="61" t="e">
        <f t="shared" si="58"/>
        <v>#DIV/0!</v>
      </c>
      <c r="BW17" s="70"/>
    </row>
    <row r="18" spans="1:75" x14ac:dyDescent="0.25">
      <c r="B18" s="55"/>
      <c r="C18" s="56" t="e">
        <f t="shared" si="15"/>
        <v>#DIV/0!</v>
      </c>
      <c r="D18" s="57" t="e">
        <f t="shared" si="16"/>
        <v>#DIV/0!</v>
      </c>
      <c r="E18" s="58" t="e">
        <f t="shared" si="0"/>
        <v>#DIV/0!</v>
      </c>
      <c r="F18" s="59" t="e">
        <f t="shared" si="59"/>
        <v>#DIV/0!</v>
      </c>
      <c r="G18" s="59" t="e">
        <f t="shared" si="17"/>
        <v>#DIV/0!</v>
      </c>
      <c r="H18" s="60" t="e">
        <f t="shared" si="18"/>
        <v>#DIV/0!</v>
      </c>
      <c r="I18" s="61" t="e">
        <f t="shared" si="19"/>
        <v>#DIV/0!</v>
      </c>
      <c r="J18" s="62" t="e">
        <f t="shared" si="20"/>
        <v>#DIV/0!</v>
      </c>
      <c r="K18" s="59" t="e">
        <f t="shared" si="1"/>
        <v>#DIV/0!</v>
      </c>
      <c r="L18" s="59" t="e">
        <f t="shared" si="21"/>
        <v>#DIV/0!</v>
      </c>
      <c r="M18" s="60" t="e">
        <f>IF(K18=MAX($K$5:$K37),1,0)</f>
        <v>#DIV/0!</v>
      </c>
      <c r="N18" s="61" t="e">
        <f t="shared" si="22"/>
        <v>#DIV/0!</v>
      </c>
      <c r="O18" s="71"/>
      <c r="P18" s="59" t="e">
        <f t="shared" si="2"/>
        <v>#DIV/0!</v>
      </c>
      <c r="Q18" s="59" t="e">
        <f t="shared" si="23"/>
        <v>#DIV/0!</v>
      </c>
      <c r="R18" s="60" t="e">
        <f t="shared" si="24"/>
        <v>#DIV/0!</v>
      </c>
      <c r="S18" s="61" t="e">
        <f t="shared" si="25"/>
        <v>#DIV/0!</v>
      </c>
      <c r="T18" s="62"/>
      <c r="U18" s="59" t="e">
        <f t="shared" si="3"/>
        <v>#DIV/0!</v>
      </c>
      <c r="V18" s="59" t="e">
        <f t="shared" si="26"/>
        <v>#DIV/0!</v>
      </c>
      <c r="W18" s="60" t="e">
        <f t="shared" si="27"/>
        <v>#DIV/0!</v>
      </c>
      <c r="X18" s="61" t="e">
        <f t="shared" si="28"/>
        <v>#DIV/0!</v>
      </c>
      <c r="Y18" s="62"/>
      <c r="Z18" s="59" t="e">
        <f t="shared" si="4"/>
        <v>#DIV/0!</v>
      </c>
      <c r="AA18" s="59" t="e">
        <f t="shared" si="29"/>
        <v>#DIV/0!</v>
      </c>
      <c r="AB18" s="60" t="e">
        <f t="shared" si="30"/>
        <v>#DIV/0!</v>
      </c>
      <c r="AC18" s="61" t="e">
        <f t="shared" si="31"/>
        <v>#DIV/0!</v>
      </c>
      <c r="AD18" s="62"/>
      <c r="AE18" s="59" t="e">
        <f t="shared" si="5"/>
        <v>#DIV/0!</v>
      </c>
      <c r="AF18" s="59" t="e">
        <f t="shared" si="32"/>
        <v>#DIV/0!</v>
      </c>
      <c r="AG18" s="60" t="e">
        <f t="shared" si="33"/>
        <v>#DIV/0!</v>
      </c>
      <c r="AH18" s="61" t="e">
        <f t="shared" si="34"/>
        <v>#DIV/0!</v>
      </c>
      <c r="AI18" s="63" t="e">
        <f t="shared" si="6"/>
        <v>#DIV/0!</v>
      </c>
      <c r="AJ18" s="64" t="e">
        <f t="shared" si="7"/>
        <v>#DIV/0!</v>
      </c>
      <c r="AK18" s="64" t="e">
        <f t="shared" si="35"/>
        <v>#DIV/0!</v>
      </c>
      <c r="AL18" s="65" t="e">
        <f t="shared" si="36"/>
        <v>#DIV/0!</v>
      </c>
      <c r="AM18" s="66" t="e">
        <f t="shared" si="37"/>
        <v>#DIV/0!</v>
      </c>
      <c r="AN18" s="62"/>
      <c r="AO18" s="59" t="e">
        <f t="shared" si="8"/>
        <v>#DIV/0!</v>
      </c>
      <c r="AP18" s="59" t="e">
        <f t="shared" si="38"/>
        <v>#DIV/0!</v>
      </c>
      <c r="AQ18" s="67" t="e">
        <f t="shared" si="39"/>
        <v>#DIV/0!</v>
      </c>
      <c r="AR18" s="68" t="e">
        <f t="shared" si="40"/>
        <v>#DIV/0!</v>
      </c>
      <c r="AS18" s="69"/>
      <c r="AT18" s="59" t="e">
        <f t="shared" si="9"/>
        <v>#DIV/0!</v>
      </c>
      <c r="AU18" s="59" t="e">
        <f t="shared" si="41"/>
        <v>#DIV/0!</v>
      </c>
      <c r="AV18" s="67" t="e">
        <f t="shared" si="42"/>
        <v>#DIV/0!</v>
      </c>
      <c r="AW18" s="68" t="e">
        <f t="shared" si="43"/>
        <v>#DIV/0!</v>
      </c>
      <c r="AX18" s="69"/>
      <c r="AY18" s="59" t="e">
        <f t="shared" si="10"/>
        <v>#DIV/0!</v>
      </c>
      <c r="AZ18" s="59" t="e">
        <f t="shared" si="44"/>
        <v>#DIV/0!</v>
      </c>
      <c r="BA18" s="67" t="e">
        <f t="shared" si="45"/>
        <v>#DIV/0!</v>
      </c>
      <c r="BB18" s="68" t="e">
        <f t="shared" si="46"/>
        <v>#DIV/0!</v>
      </c>
      <c r="BC18" s="69"/>
      <c r="BD18" s="59" t="e">
        <f t="shared" si="11"/>
        <v>#DIV/0!</v>
      </c>
      <c r="BE18" s="59" t="e">
        <f t="shared" si="47"/>
        <v>#DIV/0!</v>
      </c>
      <c r="BF18" s="67" t="e">
        <f t="shared" si="48"/>
        <v>#DIV/0!</v>
      </c>
      <c r="BG18" s="68" t="e">
        <f t="shared" si="49"/>
        <v>#DIV/0!</v>
      </c>
      <c r="BH18" s="62"/>
      <c r="BI18" s="59" t="e">
        <f t="shared" si="12"/>
        <v>#DIV/0!</v>
      </c>
      <c r="BJ18" s="59" t="e">
        <f t="shared" si="50"/>
        <v>#DIV/0!</v>
      </c>
      <c r="BK18" s="60" t="e">
        <f t="shared" si="51"/>
        <v>#DIV/0!</v>
      </c>
      <c r="BL18" s="61" t="e">
        <f t="shared" si="52"/>
        <v>#DIV/0!</v>
      </c>
      <c r="BM18" s="62"/>
      <c r="BN18" s="59" t="e">
        <f t="shared" si="13"/>
        <v>#DIV/0!</v>
      </c>
      <c r="BO18" s="59" t="e">
        <f t="shared" si="53"/>
        <v>#DIV/0!</v>
      </c>
      <c r="BP18" s="60" t="e">
        <f t="shared" si="54"/>
        <v>#DIV/0!</v>
      </c>
      <c r="BQ18" s="61" t="e">
        <f t="shared" si="55"/>
        <v>#DIV/0!</v>
      </c>
      <c r="BR18" s="62"/>
      <c r="BS18" s="59" t="e">
        <f t="shared" si="14"/>
        <v>#DIV/0!</v>
      </c>
      <c r="BT18" s="59" t="e">
        <f t="shared" si="56"/>
        <v>#DIV/0!</v>
      </c>
      <c r="BU18" s="60" t="e">
        <f t="shared" si="57"/>
        <v>#DIV/0!</v>
      </c>
      <c r="BV18" s="61" t="e">
        <f t="shared" si="58"/>
        <v>#DIV/0!</v>
      </c>
      <c r="BW18" s="70"/>
    </row>
    <row r="19" spans="1:75" x14ac:dyDescent="0.25">
      <c r="B19" s="55"/>
      <c r="C19" s="56" t="e">
        <f t="shared" si="15"/>
        <v>#DIV/0!</v>
      </c>
      <c r="D19" s="57" t="e">
        <f t="shared" si="16"/>
        <v>#DIV/0!</v>
      </c>
      <c r="E19" s="58" t="e">
        <f t="shared" si="0"/>
        <v>#DIV/0!</v>
      </c>
      <c r="F19" s="59" t="e">
        <f t="shared" si="59"/>
        <v>#DIV/0!</v>
      </c>
      <c r="G19" s="59" t="e">
        <f t="shared" si="17"/>
        <v>#DIV/0!</v>
      </c>
      <c r="H19" s="60" t="e">
        <f t="shared" si="18"/>
        <v>#DIV/0!</v>
      </c>
      <c r="I19" s="61" t="e">
        <f t="shared" si="19"/>
        <v>#DIV/0!</v>
      </c>
      <c r="J19" s="62" t="e">
        <f t="shared" si="20"/>
        <v>#DIV/0!</v>
      </c>
      <c r="K19" s="59" t="e">
        <f t="shared" si="1"/>
        <v>#DIV/0!</v>
      </c>
      <c r="L19" s="59" t="e">
        <f t="shared" si="21"/>
        <v>#DIV/0!</v>
      </c>
      <c r="M19" s="60" t="e">
        <f>IF(K19=MAX($K$5:$K37),1,0)</f>
        <v>#DIV/0!</v>
      </c>
      <c r="N19" s="61" t="e">
        <f t="shared" si="22"/>
        <v>#DIV/0!</v>
      </c>
      <c r="O19" s="71"/>
      <c r="P19" s="59" t="e">
        <f t="shared" si="2"/>
        <v>#DIV/0!</v>
      </c>
      <c r="Q19" s="59" t="e">
        <f t="shared" si="23"/>
        <v>#DIV/0!</v>
      </c>
      <c r="R19" s="60" t="e">
        <f t="shared" si="24"/>
        <v>#DIV/0!</v>
      </c>
      <c r="S19" s="61" t="e">
        <f t="shared" si="25"/>
        <v>#DIV/0!</v>
      </c>
      <c r="T19" s="62"/>
      <c r="U19" s="59" t="e">
        <f t="shared" si="3"/>
        <v>#DIV/0!</v>
      </c>
      <c r="V19" s="59" t="e">
        <f t="shared" si="26"/>
        <v>#DIV/0!</v>
      </c>
      <c r="W19" s="60" t="e">
        <f t="shared" si="27"/>
        <v>#DIV/0!</v>
      </c>
      <c r="X19" s="61" t="e">
        <f t="shared" si="28"/>
        <v>#DIV/0!</v>
      </c>
      <c r="Y19" s="62"/>
      <c r="Z19" s="59" t="e">
        <f t="shared" si="4"/>
        <v>#DIV/0!</v>
      </c>
      <c r="AA19" s="59" t="e">
        <f t="shared" si="29"/>
        <v>#DIV/0!</v>
      </c>
      <c r="AB19" s="60" t="e">
        <f t="shared" si="30"/>
        <v>#DIV/0!</v>
      </c>
      <c r="AC19" s="61" t="e">
        <f t="shared" si="31"/>
        <v>#DIV/0!</v>
      </c>
      <c r="AD19" s="62"/>
      <c r="AE19" s="59" t="e">
        <f t="shared" si="5"/>
        <v>#DIV/0!</v>
      </c>
      <c r="AF19" s="59" t="e">
        <f t="shared" si="32"/>
        <v>#DIV/0!</v>
      </c>
      <c r="AG19" s="60" t="e">
        <f t="shared" si="33"/>
        <v>#DIV/0!</v>
      </c>
      <c r="AH19" s="61" t="e">
        <f t="shared" si="34"/>
        <v>#DIV/0!</v>
      </c>
      <c r="AI19" s="63" t="e">
        <f t="shared" si="6"/>
        <v>#DIV/0!</v>
      </c>
      <c r="AJ19" s="64" t="e">
        <f t="shared" si="7"/>
        <v>#DIV/0!</v>
      </c>
      <c r="AK19" s="64" t="e">
        <f t="shared" si="35"/>
        <v>#DIV/0!</v>
      </c>
      <c r="AL19" s="65" t="e">
        <f t="shared" si="36"/>
        <v>#DIV/0!</v>
      </c>
      <c r="AM19" s="66" t="e">
        <f t="shared" si="37"/>
        <v>#DIV/0!</v>
      </c>
      <c r="AN19" s="62"/>
      <c r="AO19" s="59" t="e">
        <f t="shared" si="8"/>
        <v>#DIV/0!</v>
      </c>
      <c r="AP19" s="59" t="e">
        <f t="shared" si="38"/>
        <v>#DIV/0!</v>
      </c>
      <c r="AQ19" s="67" t="e">
        <f t="shared" si="39"/>
        <v>#DIV/0!</v>
      </c>
      <c r="AR19" s="68" t="e">
        <f t="shared" si="40"/>
        <v>#DIV/0!</v>
      </c>
      <c r="AS19" s="69"/>
      <c r="AT19" s="59" t="e">
        <f t="shared" si="9"/>
        <v>#DIV/0!</v>
      </c>
      <c r="AU19" s="59" t="e">
        <f t="shared" si="41"/>
        <v>#DIV/0!</v>
      </c>
      <c r="AV19" s="67" t="e">
        <f t="shared" si="42"/>
        <v>#DIV/0!</v>
      </c>
      <c r="AW19" s="68" t="e">
        <f t="shared" si="43"/>
        <v>#DIV/0!</v>
      </c>
      <c r="AX19" s="69"/>
      <c r="AY19" s="59" t="e">
        <f t="shared" si="10"/>
        <v>#DIV/0!</v>
      </c>
      <c r="AZ19" s="59" t="e">
        <f t="shared" si="44"/>
        <v>#DIV/0!</v>
      </c>
      <c r="BA19" s="67" t="e">
        <f t="shared" si="45"/>
        <v>#DIV/0!</v>
      </c>
      <c r="BB19" s="68" t="e">
        <f t="shared" si="46"/>
        <v>#DIV/0!</v>
      </c>
      <c r="BC19" s="69"/>
      <c r="BD19" s="59" t="e">
        <f t="shared" si="11"/>
        <v>#DIV/0!</v>
      </c>
      <c r="BE19" s="59" t="e">
        <f t="shared" si="47"/>
        <v>#DIV/0!</v>
      </c>
      <c r="BF19" s="67" t="e">
        <f t="shared" si="48"/>
        <v>#DIV/0!</v>
      </c>
      <c r="BG19" s="68" t="e">
        <f t="shared" si="49"/>
        <v>#DIV/0!</v>
      </c>
      <c r="BH19" s="62"/>
      <c r="BI19" s="59" t="e">
        <f t="shared" si="12"/>
        <v>#DIV/0!</v>
      </c>
      <c r="BJ19" s="59" t="e">
        <f t="shared" si="50"/>
        <v>#DIV/0!</v>
      </c>
      <c r="BK19" s="60" t="e">
        <f t="shared" si="51"/>
        <v>#DIV/0!</v>
      </c>
      <c r="BL19" s="61" t="e">
        <f t="shared" si="52"/>
        <v>#DIV/0!</v>
      </c>
      <c r="BM19" s="62"/>
      <c r="BN19" s="59" t="e">
        <f t="shared" si="13"/>
        <v>#DIV/0!</v>
      </c>
      <c r="BO19" s="59" t="e">
        <f t="shared" si="53"/>
        <v>#DIV/0!</v>
      </c>
      <c r="BP19" s="60" t="e">
        <f t="shared" si="54"/>
        <v>#DIV/0!</v>
      </c>
      <c r="BQ19" s="61" t="e">
        <f t="shared" si="55"/>
        <v>#DIV/0!</v>
      </c>
      <c r="BR19" s="62"/>
      <c r="BS19" s="59" t="e">
        <f t="shared" si="14"/>
        <v>#DIV/0!</v>
      </c>
      <c r="BT19" s="59" t="e">
        <f t="shared" si="56"/>
        <v>#DIV/0!</v>
      </c>
      <c r="BU19" s="60" t="e">
        <f t="shared" si="57"/>
        <v>#DIV/0!</v>
      </c>
      <c r="BV19" s="61" t="e">
        <f t="shared" si="58"/>
        <v>#DIV/0!</v>
      </c>
      <c r="BW19" s="70"/>
    </row>
    <row r="20" spans="1:75" x14ac:dyDescent="0.25">
      <c r="B20" s="55"/>
      <c r="C20" s="56" t="e">
        <f t="shared" si="15"/>
        <v>#DIV/0!</v>
      </c>
      <c r="D20" s="57" t="e">
        <f t="shared" si="16"/>
        <v>#DIV/0!</v>
      </c>
      <c r="E20" s="58" t="e">
        <f t="shared" si="0"/>
        <v>#DIV/0!</v>
      </c>
      <c r="F20" s="59" t="e">
        <f t="shared" si="59"/>
        <v>#DIV/0!</v>
      </c>
      <c r="G20" s="59" t="e">
        <f t="shared" si="17"/>
        <v>#DIV/0!</v>
      </c>
      <c r="H20" s="60" t="e">
        <f t="shared" si="18"/>
        <v>#DIV/0!</v>
      </c>
      <c r="I20" s="61" t="e">
        <f t="shared" si="19"/>
        <v>#DIV/0!</v>
      </c>
      <c r="J20" s="62" t="e">
        <f t="shared" si="20"/>
        <v>#DIV/0!</v>
      </c>
      <c r="K20" s="59" t="e">
        <f t="shared" si="1"/>
        <v>#DIV/0!</v>
      </c>
      <c r="L20" s="59" t="e">
        <f t="shared" si="21"/>
        <v>#DIV/0!</v>
      </c>
      <c r="M20" s="60" t="e">
        <f>IF(K20=MAX($K$5:$K37),1,0)</f>
        <v>#DIV/0!</v>
      </c>
      <c r="N20" s="61" t="e">
        <f t="shared" si="22"/>
        <v>#DIV/0!</v>
      </c>
      <c r="O20" s="71"/>
      <c r="P20" s="59" t="e">
        <f t="shared" si="2"/>
        <v>#DIV/0!</v>
      </c>
      <c r="Q20" s="59" t="e">
        <f t="shared" si="23"/>
        <v>#DIV/0!</v>
      </c>
      <c r="R20" s="60" t="e">
        <f t="shared" si="24"/>
        <v>#DIV/0!</v>
      </c>
      <c r="S20" s="61" t="e">
        <f t="shared" si="25"/>
        <v>#DIV/0!</v>
      </c>
      <c r="T20" s="62"/>
      <c r="U20" s="59" t="e">
        <f t="shared" si="3"/>
        <v>#DIV/0!</v>
      </c>
      <c r="V20" s="59" t="e">
        <f t="shared" si="26"/>
        <v>#DIV/0!</v>
      </c>
      <c r="W20" s="60" t="e">
        <f t="shared" si="27"/>
        <v>#DIV/0!</v>
      </c>
      <c r="X20" s="61" t="e">
        <f t="shared" si="28"/>
        <v>#DIV/0!</v>
      </c>
      <c r="Y20" s="62"/>
      <c r="Z20" s="59" t="e">
        <f t="shared" si="4"/>
        <v>#DIV/0!</v>
      </c>
      <c r="AA20" s="59" t="e">
        <f t="shared" si="29"/>
        <v>#DIV/0!</v>
      </c>
      <c r="AB20" s="60" t="e">
        <f t="shared" si="30"/>
        <v>#DIV/0!</v>
      </c>
      <c r="AC20" s="61" t="e">
        <f t="shared" si="31"/>
        <v>#DIV/0!</v>
      </c>
      <c r="AD20" s="62"/>
      <c r="AE20" s="59" t="e">
        <f t="shared" si="5"/>
        <v>#DIV/0!</v>
      </c>
      <c r="AF20" s="59" t="e">
        <f t="shared" si="32"/>
        <v>#DIV/0!</v>
      </c>
      <c r="AG20" s="60" t="e">
        <f t="shared" si="33"/>
        <v>#DIV/0!</v>
      </c>
      <c r="AH20" s="61" t="e">
        <f t="shared" si="34"/>
        <v>#DIV/0!</v>
      </c>
      <c r="AI20" s="63" t="e">
        <f t="shared" si="6"/>
        <v>#DIV/0!</v>
      </c>
      <c r="AJ20" s="64" t="e">
        <f t="shared" si="7"/>
        <v>#DIV/0!</v>
      </c>
      <c r="AK20" s="64" t="e">
        <f t="shared" si="35"/>
        <v>#DIV/0!</v>
      </c>
      <c r="AL20" s="65" t="e">
        <f t="shared" si="36"/>
        <v>#DIV/0!</v>
      </c>
      <c r="AM20" s="66" t="e">
        <f t="shared" si="37"/>
        <v>#DIV/0!</v>
      </c>
      <c r="AN20" s="62"/>
      <c r="AO20" s="59" t="e">
        <f t="shared" si="8"/>
        <v>#DIV/0!</v>
      </c>
      <c r="AP20" s="59" t="e">
        <f t="shared" si="38"/>
        <v>#DIV/0!</v>
      </c>
      <c r="AQ20" s="67" t="e">
        <f t="shared" si="39"/>
        <v>#DIV/0!</v>
      </c>
      <c r="AR20" s="68" t="e">
        <f t="shared" si="40"/>
        <v>#DIV/0!</v>
      </c>
      <c r="AS20" s="69"/>
      <c r="AT20" s="59" t="e">
        <f t="shared" si="9"/>
        <v>#DIV/0!</v>
      </c>
      <c r="AU20" s="59" t="e">
        <f t="shared" si="41"/>
        <v>#DIV/0!</v>
      </c>
      <c r="AV20" s="67" t="e">
        <f t="shared" si="42"/>
        <v>#DIV/0!</v>
      </c>
      <c r="AW20" s="68" t="e">
        <f t="shared" si="43"/>
        <v>#DIV/0!</v>
      </c>
      <c r="AX20" s="69"/>
      <c r="AY20" s="59" t="e">
        <f t="shared" si="10"/>
        <v>#DIV/0!</v>
      </c>
      <c r="AZ20" s="59" t="e">
        <f t="shared" si="44"/>
        <v>#DIV/0!</v>
      </c>
      <c r="BA20" s="67" t="e">
        <f t="shared" si="45"/>
        <v>#DIV/0!</v>
      </c>
      <c r="BB20" s="68" t="e">
        <f t="shared" si="46"/>
        <v>#DIV/0!</v>
      </c>
      <c r="BC20" s="69"/>
      <c r="BD20" s="59" t="e">
        <f t="shared" si="11"/>
        <v>#DIV/0!</v>
      </c>
      <c r="BE20" s="59" t="e">
        <f t="shared" si="47"/>
        <v>#DIV/0!</v>
      </c>
      <c r="BF20" s="67" t="e">
        <f t="shared" si="48"/>
        <v>#DIV/0!</v>
      </c>
      <c r="BG20" s="68" t="e">
        <f t="shared" si="49"/>
        <v>#DIV/0!</v>
      </c>
      <c r="BH20" s="62"/>
      <c r="BI20" s="59" t="e">
        <f t="shared" si="12"/>
        <v>#DIV/0!</v>
      </c>
      <c r="BJ20" s="59" t="e">
        <f t="shared" si="50"/>
        <v>#DIV/0!</v>
      </c>
      <c r="BK20" s="60" t="e">
        <f t="shared" si="51"/>
        <v>#DIV/0!</v>
      </c>
      <c r="BL20" s="61" t="e">
        <f t="shared" si="52"/>
        <v>#DIV/0!</v>
      </c>
      <c r="BM20" s="62"/>
      <c r="BN20" s="59" t="e">
        <f t="shared" si="13"/>
        <v>#DIV/0!</v>
      </c>
      <c r="BO20" s="59" t="e">
        <f t="shared" si="53"/>
        <v>#DIV/0!</v>
      </c>
      <c r="BP20" s="60" t="e">
        <f t="shared" si="54"/>
        <v>#DIV/0!</v>
      </c>
      <c r="BQ20" s="61" t="e">
        <f t="shared" si="55"/>
        <v>#DIV/0!</v>
      </c>
      <c r="BR20" s="62"/>
      <c r="BS20" s="59" t="e">
        <f t="shared" si="14"/>
        <v>#DIV/0!</v>
      </c>
      <c r="BT20" s="59" t="e">
        <f t="shared" si="56"/>
        <v>#DIV/0!</v>
      </c>
      <c r="BU20" s="60" t="e">
        <f t="shared" si="57"/>
        <v>#DIV/0!</v>
      </c>
      <c r="BV20" s="61" t="e">
        <f t="shared" si="58"/>
        <v>#DIV/0!</v>
      </c>
      <c r="BW20" s="70"/>
    </row>
    <row r="21" spans="1:75" x14ac:dyDescent="0.25">
      <c r="B21" s="55"/>
      <c r="C21" s="56" t="e">
        <f t="shared" si="15"/>
        <v>#DIV/0!</v>
      </c>
      <c r="D21" s="57" t="e">
        <f t="shared" si="16"/>
        <v>#DIV/0!</v>
      </c>
      <c r="E21" s="58" t="e">
        <f t="shared" si="0"/>
        <v>#DIV/0!</v>
      </c>
      <c r="F21" s="59" t="e">
        <f t="shared" si="59"/>
        <v>#DIV/0!</v>
      </c>
      <c r="G21" s="59" t="e">
        <f t="shared" si="17"/>
        <v>#DIV/0!</v>
      </c>
      <c r="H21" s="60" t="e">
        <f t="shared" si="18"/>
        <v>#DIV/0!</v>
      </c>
      <c r="I21" s="61" t="e">
        <f t="shared" si="19"/>
        <v>#DIV/0!</v>
      </c>
      <c r="J21" s="62" t="e">
        <f t="shared" si="20"/>
        <v>#DIV/0!</v>
      </c>
      <c r="K21" s="59" t="e">
        <f t="shared" si="1"/>
        <v>#DIV/0!</v>
      </c>
      <c r="L21" s="59" t="e">
        <f t="shared" si="21"/>
        <v>#DIV/0!</v>
      </c>
      <c r="M21" s="60" t="e">
        <f>IF(K21=MAX($K$5:$K37),1,0)</f>
        <v>#DIV/0!</v>
      </c>
      <c r="N21" s="61" t="e">
        <f t="shared" si="22"/>
        <v>#DIV/0!</v>
      </c>
      <c r="O21" s="71"/>
      <c r="P21" s="59" t="e">
        <f t="shared" si="2"/>
        <v>#DIV/0!</v>
      </c>
      <c r="Q21" s="59" t="e">
        <f t="shared" si="23"/>
        <v>#DIV/0!</v>
      </c>
      <c r="R21" s="60" t="e">
        <f t="shared" si="24"/>
        <v>#DIV/0!</v>
      </c>
      <c r="S21" s="61" t="e">
        <f t="shared" si="25"/>
        <v>#DIV/0!</v>
      </c>
      <c r="T21" s="62"/>
      <c r="U21" s="59" t="e">
        <f t="shared" si="3"/>
        <v>#DIV/0!</v>
      </c>
      <c r="V21" s="59" t="e">
        <f t="shared" si="26"/>
        <v>#DIV/0!</v>
      </c>
      <c r="W21" s="60" t="e">
        <f t="shared" si="27"/>
        <v>#DIV/0!</v>
      </c>
      <c r="X21" s="61" t="e">
        <f t="shared" si="28"/>
        <v>#DIV/0!</v>
      </c>
      <c r="Y21" s="62"/>
      <c r="Z21" s="59" t="e">
        <f t="shared" si="4"/>
        <v>#DIV/0!</v>
      </c>
      <c r="AA21" s="59" t="e">
        <f t="shared" si="29"/>
        <v>#DIV/0!</v>
      </c>
      <c r="AB21" s="60" t="e">
        <f t="shared" si="30"/>
        <v>#DIV/0!</v>
      </c>
      <c r="AC21" s="61" t="e">
        <f t="shared" si="31"/>
        <v>#DIV/0!</v>
      </c>
      <c r="AD21" s="62"/>
      <c r="AE21" s="59" t="e">
        <f t="shared" si="5"/>
        <v>#DIV/0!</v>
      </c>
      <c r="AF21" s="59" t="e">
        <f t="shared" si="32"/>
        <v>#DIV/0!</v>
      </c>
      <c r="AG21" s="60" t="e">
        <f t="shared" si="33"/>
        <v>#DIV/0!</v>
      </c>
      <c r="AH21" s="61" t="e">
        <f t="shared" si="34"/>
        <v>#DIV/0!</v>
      </c>
      <c r="AI21" s="63" t="e">
        <f t="shared" si="6"/>
        <v>#DIV/0!</v>
      </c>
      <c r="AJ21" s="64" t="e">
        <f t="shared" si="7"/>
        <v>#DIV/0!</v>
      </c>
      <c r="AK21" s="64" t="e">
        <f t="shared" si="35"/>
        <v>#DIV/0!</v>
      </c>
      <c r="AL21" s="65" t="e">
        <f t="shared" si="36"/>
        <v>#DIV/0!</v>
      </c>
      <c r="AM21" s="66" t="e">
        <f t="shared" si="37"/>
        <v>#DIV/0!</v>
      </c>
      <c r="AN21" s="62"/>
      <c r="AO21" s="59" t="e">
        <f t="shared" si="8"/>
        <v>#DIV/0!</v>
      </c>
      <c r="AP21" s="59" t="e">
        <f t="shared" si="38"/>
        <v>#DIV/0!</v>
      </c>
      <c r="AQ21" s="67" t="e">
        <f t="shared" si="39"/>
        <v>#DIV/0!</v>
      </c>
      <c r="AR21" s="68" t="e">
        <f t="shared" si="40"/>
        <v>#DIV/0!</v>
      </c>
      <c r="AS21" s="69"/>
      <c r="AT21" s="59" t="e">
        <f t="shared" si="9"/>
        <v>#DIV/0!</v>
      </c>
      <c r="AU21" s="59" t="e">
        <f t="shared" si="41"/>
        <v>#DIV/0!</v>
      </c>
      <c r="AV21" s="67" t="e">
        <f t="shared" si="42"/>
        <v>#DIV/0!</v>
      </c>
      <c r="AW21" s="68" t="e">
        <f t="shared" si="43"/>
        <v>#DIV/0!</v>
      </c>
      <c r="AX21" s="69"/>
      <c r="AY21" s="59" t="e">
        <f t="shared" si="10"/>
        <v>#DIV/0!</v>
      </c>
      <c r="AZ21" s="59" t="e">
        <f t="shared" si="44"/>
        <v>#DIV/0!</v>
      </c>
      <c r="BA21" s="67" t="e">
        <f t="shared" si="45"/>
        <v>#DIV/0!</v>
      </c>
      <c r="BB21" s="68" t="e">
        <f t="shared" si="46"/>
        <v>#DIV/0!</v>
      </c>
      <c r="BC21" s="69"/>
      <c r="BD21" s="59" t="e">
        <f t="shared" si="11"/>
        <v>#DIV/0!</v>
      </c>
      <c r="BE21" s="59" t="e">
        <f t="shared" si="47"/>
        <v>#DIV/0!</v>
      </c>
      <c r="BF21" s="67" t="e">
        <f t="shared" si="48"/>
        <v>#DIV/0!</v>
      </c>
      <c r="BG21" s="68" t="e">
        <f t="shared" si="49"/>
        <v>#DIV/0!</v>
      </c>
      <c r="BH21" s="62"/>
      <c r="BI21" s="59" t="e">
        <f t="shared" si="12"/>
        <v>#DIV/0!</v>
      </c>
      <c r="BJ21" s="59" t="e">
        <f t="shared" si="50"/>
        <v>#DIV/0!</v>
      </c>
      <c r="BK21" s="60" t="e">
        <f t="shared" si="51"/>
        <v>#DIV/0!</v>
      </c>
      <c r="BL21" s="61" t="e">
        <f t="shared" si="52"/>
        <v>#DIV/0!</v>
      </c>
      <c r="BM21" s="62"/>
      <c r="BN21" s="59" t="e">
        <f t="shared" si="13"/>
        <v>#DIV/0!</v>
      </c>
      <c r="BO21" s="59" t="e">
        <f t="shared" si="53"/>
        <v>#DIV/0!</v>
      </c>
      <c r="BP21" s="60" t="e">
        <f t="shared" si="54"/>
        <v>#DIV/0!</v>
      </c>
      <c r="BQ21" s="61" t="e">
        <f t="shared" si="55"/>
        <v>#DIV/0!</v>
      </c>
      <c r="BR21" s="62"/>
      <c r="BS21" s="59" t="e">
        <f t="shared" si="14"/>
        <v>#DIV/0!</v>
      </c>
      <c r="BT21" s="59" t="e">
        <f t="shared" si="56"/>
        <v>#DIV/0!</v>
      </c>
      <c r="BU21" s="60" t="e">
        <f t="shared" si="57"/>
        <v>#DIV/0!</v>
      </c>
      <c r="BV21" s="61" t="e">
        <f t="shared" si="58"/>
        <v>#DIV/0!</v>
      </c>
      <c r="BW21" s="70"/>
    </row>
    <row r="22" spans="1:75" x14ac:dyDescent="0.25">
      <c r="B22" s="55"/>
      <c r="C22" s="56" t="e">
        <f t="shared" si="15"/>
        <v>#DIV/0!</v>
      </c>
      <c r="D22" s="57" t="e">
        <f t="shared" si="16"/>
        <v>#DIV/0!</v>
      </c>
      <c r="E22" s="58" t="e">
        <f t="shared" si="0"/>
        <v>#DIV/0!</v>
      </c>
      <c r="F22" s="59" t="e">
        <f t="shared" si="59"/>
        <v>#DIV/0!</v>
      </c>
      <c r="G22" s="59" t="e">
        <f t="shared" si="17"/>
        <v>#DIV/0!</v>
      </c>
      <c r="H22" s="60" t="e">
        <f t="shared" si="18"/>
        <v>#DIV/0!</v>
      </c>
      <c r="I22" s="61" t="e">
        <f t="shared" si="19"/>
        <v>#DIV/0!</v>
      </c>
      <c r="J22" s="62" t="e">
        <f t="shared" si="20"/>
        <v>#DIV/0!</v>
      </c>
      <c r="K22" s="59" t="e">
        <f t="shared" si="1"/>
        <v>#DIV/0!</v>
      </c>
      <c r="L22" s="59" t="e">
        <f t="shared" si="21"/>
        <v>#DIV/0!</v>
      </c>
      <c r="M22" s="60" t="e">
        <f>IF(K22=MAX($K$5:$K37),1,0)</f>
        <v>#DIV/0!</v>
      </c>
      <c r="N22" s="61" t="e">
        <f t="shared" si="22"/>
        <v>#DIV/0!</v>
      </c>
      <c r="O22" s="71"/>
      <c r="P22" s="59" t="e">
        <f t="shared" si="2"/>
        <v>#DIV/0!</v>
      </c>
      <c r="Q22" s="59" t="e">
        <f t="shared" si="23"/>
        <v>#DIV/0!</v>
      </c>
      <c r="R22" s="60" t="e">
        <f t="shared" si="24"/>
        <v>#DIV/0!</v>
      </c>
      <c r="S22" s="61" t="e">
        <f t="shared" si="25"/>
        <v>#DIV/0!</v>
      </c>
      <c r="T22" s="62"/>
      <c r="U22" s="59" t="e">
        <f t="shared" si="3"/>
        <v>#DIV/0!</v>
      </c>
      <c r="V22" s="59" t="e">
        <f t="shared" si="26"/>
        <v>#DIV/0!</v>
      </c>
      <c r="W22" s="60" t="e">
        <f t="shared" si="27"/>
        <v>#DIV/0!</v>
      </c>
      <c r="X22" s="61" t="e">
        <f t="shared" si="28"/>
        <v>#DIV/0!</v>
      </c>
      <c r="Y22" s="62"/>
      <c r="Z22" s="59" t="e">
        <f t="shared" si="4"/>
        <v>#DIV/0!</v>
      </c>
      <c r="AA22" s="59" t="e">
        <f t="shared" si="29"/>
        <v>#DIV/0!</v>
      </c>
      <c r="AB22" s="60" t="e">
        <f t="shared" si="30"/>
        <v>#DIV/0!</v>
      </c>
      <c r="AC22" s="61" t="e">
        <f t="shared" si="31"/>
        <v>#DIV/0!</v>
      </c>
      <c r="AD22" s="62"/>
      <c r="AE22" s="59" t="e">
        <f t="shared" si="5"/>
        <v>#DIV/0!</v>
      </c>
      <c r="AF22" s="59" t="e">
        <f t="shared" si="32"/>
        <v>#DIV/0!</v>
      </c>
      <c r="AG22" s="60" t="e">
        <f t="shared" si="33"/>
        <v>#DIV/0!</v>
      </c>
      <c r="AH22" s="61" t="e">
        <f t="shared" si="34"/>
        <v>#DIV/0!</v>
      </c>
      <c r="AI22" s="63" t="e">
        <f t="shared" si="6"/>
        <v>#DIV/0!</v>
      </c>
      <c r="AJ22" s="64" t="e">
        <f t="shared" si="7"/>
        <v>#DIV/0!</v>
      </c>
      <c r="AK22" s="64" t="e">
        <f t="shared" si="35"/>
        <v>#DIV/0!</v>
      </c>
      <c r="AL22" s="65" t="e">
        <f t="shared" si="36"/>
        <v>#DIV/0!</v>
      </c>
      <c r="AM22" s="66" t="e">
        <f t="shared" si="37"/>
        <v>#DIV/0!</v>
      </c>
      <c r="AN22" s="62"/>
      <c r="AO22" s="59" t="e">
        <f t="shared" si="8"/>
        <v>#DIV/0!</v>
      </c>
      <c r="AP22" s="59" t="e">
        <f t="shared" si="38"/>
        <v>#DIV/0!</v>
      </c>
      <c r="AQ22" s="67" t="e">
        <f t="shared" si="39"/>
        <v>#DIV/0!</v>
      </c>
      <c r="AR22" s="68" t="e">
        <f t="shared" si="40"/>
        <v>#DIV/0!</v>
      </c>
      <c r="AS22" s="69"/>
      <c r="AT22" s="59" t="e">
        <f t="shared" si="9"/>
        <v>#DIV/0!</v>
      </c>
      <c r="AU22" s="59" t="e">
        <f t="shared" si="41"/>
        <v>#DIV/0!</v>
      </c>
      <c r="AV22" s="67" t="e">
        <f t="shared" si="42"/>
        <v>#DIV/0!</v>
      </c>
      <c r="AW22" s="68" t="e">
        <f t="shared" si="43"/>
        <v>#DIV/0!</v>
      </c>
      <c r="AX22" s="69"/>
      <c r="AY22" s="59" t="e">
        <f t="shared" si="10"/>
        <v>#DIV/0!</v>
      </c>
      <c r="AZ22" s="59" t="e">
        <f t="shared" si="44"/>
        <v>#DIV/0!</v>
      </c>
      <c r="BA22" s="67" t="e">
        <f t="shared" si="45"/>
        <v>#DIV/0!</v>
      </c>
      <c r="BB22" s="68" t="e">
        <f t="shared" si="46"/>
        <v>#DIV/0!</v>
      </c>
      <c r="BC22" s="69"/>
      <c r="BD22" s="59" t="e">
        <f t="shared" si="11"/>
        <v>#DIV/0!</v>
      </c>
      <c r="BE22" s="59" t="e">
        <f t="shared" si="47"/>
        <v>#DIV/0!</v>
      </c>
      <c r="BF22" s="67" t="e">
        <f t="shared" si="48"/>
        <v>#DIV/0!</v>
      </c>
      <c r="BG22" s="68" t="e">
        <f t="shared" si="49"/>
        <v>#DIV/0!</v>
      </c>
      <c r="BH22" s="62"/>
      <c r="BI22" s="59" t="e">
        <f t="shared" si="12"/>
        <v>#DIV/0!</v>
      </c>
      <c r="BJ22" s="59" t="e">
        <f t="shared" si="50"/>
        <v>#DIV/0!</v>
      </c>
      <c r="BK22" s="60" t="e">
        <f t="shared" si="51"/>
        <v>#DIV/0!</v>
      </c>
      <c r="BL22" s="61" t="e">
        <f t="shared" si="52"/>
        <v>#DIV/0!</v>
      </c>
      <c r="BM22" s="62"/>
      <c r="BN22" s="59" t="e">
        <f t="shared" si="13"/>
        <v>#DIV/0!</v>
      </c>
      <c r="BO22" s="59" t="e">
        <f t="shared" si="53"/>
        <v>#DIV/0!</v>
      </c>
      <c r="BP22" s="60" t="e">
        <f t="shared" si="54"/>
        <v>#DIV/0!</v>
      </c>
      <c r="BQ22" s="61" t="e">
        <f t="shared" si="55"/>
        <v>#DIV/0!</v>
      </c>
      <c r="BR22" s="62"/>
      <c r="BS22" s="59" t="e">
        <f t="shared" si="14"/>
        <v>#DIV/0!</v>
      </c>
      <c r="BT22" s="59" t="e">
        <f t="shared" si="56"/>
        <v>#DIV/0!</v>
      </c>
      <c r="BU22" s="60" t="e">
        <f t="shared" si="57"/>
        <v>#DIV/0!</v>
      </c>
      <c r="BV22" s="61" t="e">
        <f t="shared" si="58"/>
        <v>#DIV/0!</v>
      </c>
      <c r="BW22" s="70"/>
    </row>
    <row r="23" spans="1:75" x14ac:dyDescent="0.25">
      <c r="B23" s="55"/>
      <c r="C23" s="56" t="e">
        <f t="shared" si="15"/>
        <v>#DIV/0!</v>
      </c>
      <c r="D23" s="57" t="e">
        <f t="shared" si="16"/>
        <v>#DIV/0!</v>
      </c>
      <c r="E23" s="58" t="e">
        <f t="shared" si="0"/>
        <v>#DIV/0!</v>
      </c>
      <c r="F23" s="59" t="e">
        <f t="shared" si="59"/>
        <v>#DIV/0!</v>
      </c>
      <c r="G23" s="59" t="e">
        <f t="shared" si="17"/>
        <v>#DIV/0!</v>
      </c>
      <c r="H23" s="60" t="e">
        <f t="shared" si="18"/>
        <v>#DIV/0!</v>
      </c>
      <c r="I23" s="61" t="e">
        <f t="shared" si="19"/>
        <v>#DIV/0!</v>
      </c>
      <c r="J23" s="62" t="e">
        <f t="shared" si="20"/>
        <v>#DIV/0!</v>
      </c>
      <c r="K23" s="59" t="e">
        <f t="shared" si="1"/>
        <v>#DIV/0!</v>
      </c>
      <c r="L23" s="59" t="e">
        <f t="shared" si="21"/>
        <v>#DIV/0!</v>
      </c>
      <c r="M23" s="60" t="e">
        <f>IF(K23=MAX($K$5:$K37),1,0)</f>
        <v>#DIV/0!</v>
      </c>
      <c r="N23" s="61" t="e">
        <f t="shared" si="22"/>
        <v>#DIV/0!</v>
      </c>
      <c r="O23" s="71"/>
      <c r="P23" s="59" t="e">
        <f t="shared" si="2"/>
        <v>#DIV/0!</v>
      </c>
      <c r="Q23" s="59" t="e">
        <f t="shared" si="23"/>
        <v>#DIV/0!</v>
      </c>
      <c r="R23" s="60" t="e">
        <f t="shared" si="24"/>
        <v>#DIV/0!</v>
      </c>
      <c r="S23" s="61" t="e">
        <f t="shared" si="25"/>
        <v>#DIV/0!</v>
      </c>
      <c r="T23" s="62"/>
      <c r="U23" s="59" t="e">
        <f t="shared" si="3"/>
        <v>#DIV/0!</v>
      </c>
      <c r="V23" s="59" t="e">
        <f t="shared" si="26"/>
        <v>#DIV/0!</v>
      </c>
      <c r="W23" s="60" t="e">
        <f t="shared" si="27"/>
        <v>#DIV/0!</v>
      </c>
      <c r="X23" s="61" t="e">
        <f t="shared" si="28"/>
        <v>#DIV/0!</v>
      </c>
      <c r="Y23" s="62"/>
      <c r="Z23" s="59" t="e">
        <f t="shared" si="4"/>
        <v>#DIV/0!</v>
      </c>
      <c r="AA23" s="59" t="e">
        <f t="shared" si="29"/>
        <v>#DIV/0!</v>
      </c>
      <c r="AB23" s="60" t="e">
        <f t="shared" si="30"/>
        <v>#DIV/0!</v>
      </c>
      <c r="AC23" s="61" t="e">
        <f t="shared" si="31"/>
        <v>#DIV/0!</v>
      </c>
      <c r="AD23" s="62"/>
      <c r="AE23" s="59" t="e">
        <f t="shared" si="5"/>
        <v>#DIV/0!</v>
      </c>
      <c r="AF23" s="59" t="e">
        <f t="shared" si="32"/>
        <v>#DIV/0!</v>
      </c>
      <c r="AG23" s="60" t="e">
        <f t="shared" si="33"/>
        <v>#DIV/0!</v>
      </c>
      <c r="AH23" s="61" t="e">
        <f t="shared" si="34"/>
        <v>#DIV/0!</v>
      </c>
      <c r="AI23" s="63" t="e">
        <f t="shared" si="6"/>
        <v>#DIV/0!</v>
      </c>
      <c r="AJ23" s="64" t="e">
        <f t="shared" si="7"/>
        <v>#DIV/0!</v>
      </c>
      <c r="AK23" s="64" t="e">
        <f t="shared" si="35"/>
        <v>#DIV/0!</v>
      </c>
      <c r="AL23" s="65" t="e">
        <f t="shared" si="36"/>
        <v>#DIV/0!</v>
      </c>
      <c r="AM23" s="66" t="e">
        <f t="shared" si="37"/>
        <v>#DIV/0!</v>
      </c>
      <c r="AN23" s="62"/>
      <c r="AO23" s="59" t="e">
        <f t="shared" si="8"/>
        <v>#DIV/0!</v>
      </c>
      <c r="AP23" s="59" t="e">
        <f t="shared" si="38"/>
        <v>#DIV/0!</v>
      </c>
      <c r="AQ23" s="67" t="e">
        <f t="shared" si="39"/>
        <v>#DIV/0!</v>
      </c>
      <c r="AR23" s="68" t="e">
        <f t="shared" si="40"/>
        <v>#DIV/0!</v>
      </c>
      <c r="AS23" s="69"/>
      <c r="AT23" s="59" t="e">
        <f t="shared" si="9"/>
        <v>#DIV/0!</v>
      </c>
      <c r="AU23" s="59" t="e">
        <f t="shared" si="41"/>
        <v>#DIV/0!</v>
      </c>
      <c r="AV23" s="67" t="e">
        <f t="shared" si="42"/>
        <v>#DIV/0!</v>
      </c>
      <c r="AW23" s="68" t="e">
        <f t="shared" si="43"/>
        <v>#DIV/0!</v>
      </c>
      <c r="AX23" s="69"/>
      <c r="AY23" s="59" t="e">
        <f t="shared" si="10"/>
        <v>#DIV/0!</v>
      </c>
      <c r="AZ23" s="59" t="e">
        <f t="shared" si="44"/>
        <v>#DIV/0!</v>
      </c>
      <c r="BA23" s="67" t="e">
        <f t="shared" si="45"/>
        <v>#DIV/0!</v>
      </c>
      <c r="BB23" s="68" t="e">
        <f t="shared" si="46"/>
        <v>#DIV/0!</v>
      </c>
      <c r="BC23" s="69"/>
      <c r="BD23" s="59" t="e">
        <f t="shared" si="11"/>
        <v>#DIV/0!</v>
      </c>
      <c r="BE23" s="59" t="e">
        <f t="shared" si="47"/>
        <v>#DIV/0!</v>
      </c>
      <c r="BF23" s="67" t="e">
        <f t="shared" si="48"/>
        <v>#DIV/0!</v>
      </c>
      <c r="BG23" s="68" t="e">
        <f t="shared" si="49"/>
        <v>#DIV/0!</v>
      </c>
      <c r="BH23" s="62"/>
      <c r="BI23" s="59" t="e">
        <f t="shared" si="12"/>
        <v>#DIV/0!</v>
      </c>
      <c r="BJ23" s="59" t="e">
        <f t="shared" si="50"/>
        <v>#DIV/0!</v>
      </c>
      <c r="BK23" s="60" t="e">
        <f t="shared" si="51"/>
        <v>#DIV/0!</v>
      </c>
      <c r="BL23" s="61" t="e">
        <f t="shared" si="52"/>
        <v>#DIV/0!</v>
      </c>
      <c r="BM23" s="62"/>
      <c r="BN23" s="59" t="e">
        <f t="shared" si="13"/>
        <v>#DIV/0!</v>
      </c>
      <c r="BO23" s="59" t="e">
        <f t="shared" si="53"/>
        <v>#DIV/0!</v>
      </c>
      <c r="BP23" s="60" t="e">
        <f t="shared" si="54"/>
        <v>#DIV/0!</v>
      </c>
      <c r="BQ23" s="61" t="e">
        <f t="shared" si="55"/>
        <v>#DIV/0!</v>
      </c>
      <c r="BR23" s="62"/>
      <c r="BS23" s="59" t="e">
        <f t="shared" si="14"/>
        <v>#DIV/0!</v>
      </c>
      <c r="BT23" s="59" t="e">
        <f t="shared" si="56"/>
        <v>#DIV/0!</v>
      </c>
      <c r="BU23" s="60" t="e">
        <f t="shared" si="57"/>
        <v>#DIV/0!</v>
      </c>
      <c r="BV23" s="61" t="e">
        <f t="shared" si="58"/>
        <v>#DIV/0!</v>
      </c>
      <c r="BW23" s="70"/>
    </row>
    <row r="24" spans="1:75" x14ac:dyDescent="0.25">
      <c r="B24" s="55"/>
      <c r="C24" s="56" t="e">
        <f t="shared" si="15"/>
        <v>#DIV/0!</v>
      </c>
      <c r="D24" s="57" t="e">
        <f t="shared" si="16"/>
        <v>#DIV/0!</v>
      </c>
      <c r="E24" s="58" t="e">
        <f t="shared" si="0"/>
        <v>#DIV/0!</v>
      </c>
      <c r="F24" s="59" t="e">
        <f t="shared" si="59"/>
        <v>#DIV/0!</v>
      </c>
      <c r="G24" s="59" t="e">
        <f t="shared" si="17"/>
        <v>#DIV/0!</v>
      </c>
      <c r="H24" s="60" t="e">
        <f t="shared" si="18"/>
        <v>#DIV/0!</v>
      </c>
      <c r="I24" s="61" t="e">
        <f t="shared" si="19"/>
        <v>#DIV/0!</v>
      </c>
      <c r="J24" s="62" t="e">
        <f t="shared" si="20"/>
        <v>#DIV/0!</v>
      </c>
      <c r="K24" s="59" t="e">
        <f t="shared" si="1"/>
        <v>#DIV/0!</v>
      </c>
      <c r="L24" s="59" t="e">
        <f t="shared" si="21"/>
        <v>#DIV/0!</v>
      </c>
      <c r="M24" s="60" t="e">
        <f>IF(K24=MAX($K$5:$K37),1,0)</f>
        <v>#DIV/0!</v>
      </c>
      <c r="N24" s="61" t="e">
        <f t="shared" si="22"/>
        <v>#DIV/0!</v>
      </c>
      <c r="O24" s="71"/>
      <c r="P24" s="59" t="e">
        <f t="shared" si="2"/>
        <v>#DIV/0!</v>
      </c>
      <c r="Q24" s="59" t="e">
        <f t="shared" si="23"/>
        <v>#DIV/0!</v>
      </c>
      <c r="R24" s="60" t="e">
        <f t="shared" si="24"/>
        <v>#DIV/0!</v>
      </c>
      <c r="S24" s="61" t="e">
        <f t="shared" si="25"/>
        <v>#DIV/0!</v>
      </c>
      <c r="T24" s="62"/>
      <c r="U24" s="59" t="e">
        <f t="shared" si="3"/>
        <v>#DIV/0!</v>
      </c>
      <c r="V24" s="59" t="e">
        <f t="shared" si="26"/>
        <v>#DIV/0!</v>
      </c>
      <c r="W24" s="60" t="e">
        <f t="shared" si="27"/>
        <v>#DIV/0!</v>
      </c>
      <c r="X24" s="61" t="e">
        <f t="shared" si="28"/>
        <v>#DIV/0!</v>
      </c>
      <c r="Y24" s="62"/>
      <c r="Z24" s="59" t="e">
        <f t="shared" si="4"/>
        <v>#DIV/0!</v>
      </c>
      <c r="AA24" s="59" t="e">
        <f t="shared" si="29"/>
        <v>#DIV/0!</v>
      </c>
      <c r="AB24" s="60" t="e">
        <f t="shared" si="30"/>
        <v>#DIV/0!</v>
      </c>
      <c r="AC24" s="61" t="e">
        <f t="shared" si="31"/>
        <v>#DIV/0!</v>
      </c>
      <c r="AD24" s="62"/>
      <c r="AE24" s="59" t="e">
        <f t="shared" si="5"/>
        <v>#DIV/0!</v>
      </c>
      <c r="AF24" s="59" t="e">
        <f t="shared" si="32"/>
        <v>#DIV/0!</v>
      </c>
      <c r="AG24" s="60" t="e">
        <f t="shared" si="33"/>
        <v>#DIV/0!</v>
      </c>
      <c r="AH24" s="61" t="e">
        <f t="shared" si="34"/>
        <v>#DIV/0!</v>
      </c>
      <c r="AI24" s="63" t="e">
        <f t="shared" si="6"/>
        <v>#DIV/0!</v>
      </c>
      <c r="AJ24" s="64" t="e">
        <f t="shared" si="7"/>
        <v>#DIV/0!</v>
      </c>
      <c r="AK24" s="64" t="e">
        <f t="shared" si="35"/>
        <v>#DIV/0!</v>
      </c>
      <c r="AL24" s="65" t="e">
        <f t="shared" si="36"/>
        <v>#DIV/0!</v>
      </c>
      <c r="AM24" s="66" t="e">
        <f t="shared" si="37"/>
        <v>#DIV/0!</v>
      </c>
      <c r="AN24" s="62"/>
      <c r="AO24" s="59" t="e">
        <f t="shared" si="8"/>
        <v>#DIV/0!</v>
      </c>
      <c r="AP24" s="59" t="e">
        <f t="shared" si="38"/>
        <v>#DIV/0!</v>
      </c>
      <c r="AQ24" s="67" t="e">
        <f t="shared" si="39"/>
        <v>#DIV/0!</v>
      </c>
      <c r="AR24" s="68" t="e">
        <f t="shared" si="40"/>
        <v>#DIV/0!</v>
      </c>
      <c r="AS24" s="69"/>
      <c r="AT24" s="59" t="e">
        <f t="shared" si="9"/>
        <v>#DIV/0!</v>
      </c>
      <c r="AU24" s="59" t="e">
        <f t="shared" si="41"/>
        <v>#DIV/0!</v>
      </c>
      <c r="AV24" s="67" t="e">
        <f t="shared" si="42"/>
        <v>#DIV/0!</v>
      </c>
      <c r="AW24" s="68" t="e">
        <f t="shared" si="43"/>
        <v>#DIV/0!</v>
      </c>
      <c r="AX24" s="69"/>
      <c r="AY24" s="59" t="e">
        <f t="shared" si="10"/>
        <v>#DIV/0!</v>
      </c>
      <c r="AZ24" s="59" t="e">
        <f t="shared" si="44"/>
        <v>#DIV/0!</v>
      </c>
      <c r="BA24" s="67" t="e">
        <f t="shared" si="45"/>
        <v>#DIV/0!</v>
      </c>
      <c r="BB24" s="68" t="e">
        <f t="shared" si="46"/>
        <v>#DIV/0!</v>
      </c>
      <c r="BC24" s="69"/>
      <c r="BD24" s="59" t="e">
        <f t="shared" si="11"/>
        <v>#DIV/0!</v>
      </c>
      <c r="BE24" s="59" t="e">
        <f t="shared" si="47"/>
        <v>#DIV/0!</v>
      </c>
      <c r="BF24" s="67" t="e">
        <f t="shared" si="48"/>
        <v>#DIV/0!</v>
      </c>
      <c r="BG24" s="68" t="e">
        <f t="shared" si="49"/>
        <v>#DIV/0!</v>
      </c>
      <c r="BH24" s="62"/>
      <c r="BI24" s="59" t="e">
        <f t="shared" si="12"/>
        <v>#DIV/0!</v>
      </c>
      <c r="BJ24" s="59" t="e">
        <f t="shared" si="50"/>
        <v>#DIV/0!</v>
      </c>
      <c r="BK24" s="60" t="e">
        <f t="shared" si="51"/>
        <v>#DIV/0!</v>
      </c>
      <c r="BL24" s="61" t="e">
        <f t="shared" si="52"/>
        <v>#DIV/0!</v>
      </c>
      <c r="BM24" s="62"/>
      <c r="BN24" s="59" t="e">
        <f t="shared" si="13"/>
        <v>#DIV/0!</v>
      </c>
      <c r="BO24" s="59" t="e">
        <f t="shared" si="53"/>
        <v>#DIV/0!</v>
      </c>
      <c r="BP24" s="60" t="e">
        <f t="shared" si="54"/>
        <v>#DIV/0!</v>
      </c>
      <c r="BQ24" s="61" t="e">
        <f t="shared" si="55"/>
        <v>#DIV/0!</v>
      </c>
      <c r="BR24" s="62"/>
      <c r="BS24" s="59" t="e">
        <f t="shared" si="14"/>
        <v>#DIV/0!</v>
      </c>
      <c r="BT24" s="59" t="e">
        <f t="shared" si="56"/>
        <v>#DIV/0!</v>
      </c>
      <c r="BU24" s="60" t="e">
        <f t="shared" si="57"/>
        <v>#DIV/0!</v>
      </c>
      <c r="BV24" s="61" t="e">
        <f t="shared" si="58"/>
        <v>#DIV/0!</v>
      </c>
      <c r="BW24" s="70"/>
    </row>
    <row r="25" spans="1:75" x14ac:dyDescent="0.25">
      <c r="A25" s="72"/>
      <c r="B25" s="73"/>
      <c r="C25" s="56" t="e">
        <f t="shared" si="15"/>
        <v>#DIV/0!</v>
      </c>
      <c r="D25" s="57" t="e">
        <f t="shared" si="16"/>
        <v>#DIV/0!</v>
      </c>
      <c r="E25" s="74"/>
      <c r="F25" s="59" t="e">
        <f t="shared" si="59"/>
        <v>#DIV/0!</v>
      </c>
      <c r="G25" s="59" t="e">
        <f t="shared" si="17"/>
        <v>#DIV/0!</v>
      </c>
      <c r="H25" s="60" t="e">
        <f t="shared" si="18"/>
        <v>#DIV/0!</v>
      </c>
      <c r="I25" s="61" t="e">
        <f t="shared" si="19"/>
        <v>#DIV/0!</v>
      </c>
      <c r="J25" s="62" t="e">
        <f t="shared" si="20"/>
        <v>#DIV/0!</v>
      </c>
      <c r="K25" s="59" t="e">
        <f t="shared" si="1"/>
        <v>#DIV/0!</v>
      </c>
      <c r="L25" s="59" t="e">
        <f t="shared" si="21"/>
        <v>#DIV/0!</v>
      </c>
      <c r="M25" s="60" t="e">
        <f>IF(K25=MAX($K$5:$K37),1,0)</f>
        <v>#DIV/0!</v>
      </c>
      <c r="N25" s="61" t="e">
        <f t="shared" si="22"/>
        <v>#DIV/0!</v>
      </c>
      <c r="O25" s="71"/>
      <c r="P25" s="59" t="e">
        <f t="shared" si="2"/>
        <v>#DIV/0!</v>
      </c>
      <c r="Q25" s="59" t="e">
        <f t="shared" si="23"/>
        <v>#DIV/0!</v>
      </c>
      <c r="R25" s="60" t="e">
        <f t="shared" si="24"/>
        <v>#DIV/0!</v>
      </c>
      <c r="S25" s="61" t="e">
        <f t="shared" si="25"/>
        <v>#DIV/0!</v>
      </c>
      <c r="T25" s="62"/>
      <c r="U25" s="59" t="e">
        <f t="shared" si="3"/>
        <v>#DIV/0!</v>
      </c>
      <c r="V25" s="59" t="e">
        <f t="shared" si="26"/>
        <v>#DIV/0!</v>
      </c>
      <c r="W25" s="60" t="e">
        <f t="shared" si="27"/>
        <v>#DIV/0!</v>
      </c>
      <c r="X25" s="61" t="e">
        <f t="shared" si="28"/>
        <v>#DIV/0!</v>
      </c>
      <c r="Y25" s="62"/>
      <c r="Z25" s="59" t="e">
        <f t="shared" si="4"/>
        <v>#DIV/0!</v>
      </c>
      <c r="AA25" s="59" t="e">
        <f t="shared" si="29"/>
        <v>#DIV/0!</v>
      </c>
      <c r="AB25" s="60" t="e">
        <f t="shared" si="30"/>
        <v>#DIV/0!</v>
      </c>
      <c r="AC25" s="61" t="e">
        <f t="shared" si="31"/>
        <v>#DIV/0!</v>
      </c>
      <c r="AD25" s="62"/>
      <c r="AE25" s="59" t="e">
        <f t="shared" si="5"/>
        <v>#DIV/0!</v>
      </c>
      <c r="AF25" s="59" t="e">
        <f t="shared" si="32"/>
        <v>#DIV/0!</v>
      </c>
      <c r="AG25" s="60" t="e">
        <f t="shared" si="33"/>
        <v>#DIV/0!</v>
      </c>
      <c r="AH25" s="61" t="e">
        <f t="shared" si="34"/>
        <v>#DIV/0!</v>
      </c>
      <c r="AI25" s="63" t="e">
        <f t="shared" si="6"/>
        <v>#DIV/0!</v>
      </c>
      <c r="AJ25" s="64" t="e">
        <f t="shared" si="7"/>
        <v>#DIV/0!</v>
      </c>
      <c r="AK25" s="64" t="e">
        <f t="shared" si="35"/>
        <v>#DIV/0!</v>
      </c>
      <c r="AL25" s="65" t="e">
        <f t="shared" si="36"/>
        <v>#DIV/0!</v>
      </c>
      <c r="AM25" s="66" t="e">
        <f t="shared" si="37"/>
        <v>#DIV/0!</v>
      </c>
      <c r="AN25" s="62"/>
      <c r="AO25" s="59" t="e">
        <f t="shared" si="8"/>
        <v>#DIV/0!</v>
      </c>
      <c r="AP25" s="59" t="e">
        <f t="shared" si="38"/>
        <v>#DIV/0!</v>
      </c>
      <c r="AQ25" s="67" t="e">
        <f t="shared" si="39"/>
        <v>#DIV/0!</v>
      </c>
      <c r="AR25" s="68" t="e">
        <f t="shared" si="40"/>
        <v>#DIV/0!</v>
      </c>
      <c r="AS25" s="69"/>
      <c r="AT25" s="59" t="e">
        <f t="shared" si="9"/>
        <v>#DIV/0!</v>
      </c>
      <c r="AU25" s="59" t="e">
        <f t="shared" si="41"/>
        <v>#DIV/0!</v>
      </c>
      <c r="AV25" s="67" t="e">
        <f t="shared" si="42"/>
        <v>#DIV/0!</v>
      </c>
      <c r="AW25" s="68" t="e">
        <f t="shared" si="43"/>
        <v>#DIV/0!</v>
      </c>
      <c r="AX25" s="69"/>
      <c r="AY25" s="59" t="e">
        <f t="shared" si="10"/>
        <v>#DIV/0!</v>
      </c>
      <c r="AZ25" s="59" t="e">
        <f t="shared" si="44"/>
        <v>#DIV/0!</v>
      </c>
      <c r="BA25" s="67" t="e">
        <f t="shared" si="45"/>
        <v>#DIV/0!</v>
      </c>
      <c r="BB25" s="68" t="e">
        <f t="shared" si="46"/>
        <v>#DIV/0!</v>
      </c>
      <c r="BC25" s="69"/>
      <c r="BD25" s="59" t="e">
        <f t="shared" si="11"/>
        <v>#DIV/0!</v>
      </c>
      <c r="BE25" s="59" t="e">
        <f t="shared" si="47"/>
        <v>#DIV/0!</v>
      </c>
      <c r="BF25" s="67" t="e">
        <f t="shared" si="48"/>
        <v>#DIV/0!</v>
      </c>
      <c r="BG25" s="68" t="e">
        <f t="shared" si="49"/>
        <v>#DIV/0!</v>
      </c>
      <c r="BH25" s="62"/>
      <c r="BI25" s="59" t="e">
        <f t="shared" si="12"/>
        <v>#DIV/0!</v>
      </c>
      <c r="BJ25" s="59" t="e">
        <f t="shared" si="50"/>
        <v>#DIV/0!</v>
      </c>
      <c r="BK25" s="60" t="e">
        <f t="shared" si="51"/>
        <v>#DIV/0!</v>
      </c>
      <c r="BL25" s="61" t="e">
        <f t="shared" si="52"/>
        <v>#DIV/0!</v>
      </c>
      <c r="BM25" s="62"/>
      <c r="BN25" s="59" t="e">
        <f t="shared" si="13"/>
        <v>#DIV/0!</v>
      </c>
      <c r="BO25" s="59" t="e">
        <f t="shared" si="53"/>
        <v>#DIV/0!</v>
      </c>
      <c r="BP25" s="60" t="e">
        <f t="shared" si="54"/>
        <v>#DIV/0!</v>
      </c>
      <c r="BQ25" s="61" t="e">
        <f t="shared" si="55"/>
        <v>#DIV/0!</v>
      </c>
      <c r="BR25" s="62"/>
      <c r="BS25" s="59" t="e">
        <f t="shared" si="14"/>
        <v>#DIV/0!</v>
      </c>
      <c r="BT25" s="59" t="e">
        <f t="shared" si="56"/>
        <v>#DIV/0!</v>
      </c>
      <c r="BU25" s="60" t="e">
        <f t="shared" si="57"/>
        <v>#DIV/0!</v>
      </c>
      <c r="BV25" s="61" t="e">
        <f t="shared" si="58"/>
        <v>#DIV/0!</v>
      </c>
      <c r="BW25" s="70"/>
    </row>
    <row r="26" spans="1:75" x14ac:dyDescent="0.25">
      <c r="A26" s="72"/>
      <c r="B26" s="73"/>
      <c r="C26" s="56" t="e">
        <f t="shared" si="15"/>
        <v>#DIV/0!</v>
      </c>
      <c r="D26" s="57" t="e">
        <f t="shared" si="16"/>
        <v>#DIV/0!</v>
      </c>
      <c r="E26" s="74"/>
      <c r="F26" s="59" t="e">
        <f t="shared" si="59"/>
        <v>#DIV/0!</v>
      </c>
      <c r="G26" s="59" t="e">
        <f t="shared" si="17"/>
        <v>#DIV/0!</v>
      </c>
      <c r="H26" s="60" t="e">
        <f t="shared" si="18"/>
        <v>#DIV/0!</v>
      </c>
      <c r="I26" s="61" t="e">
        <f t="shared" si="19"/>
        <v>#DIV/0!</v>
      </c>
      <c r="J26" s="62" t="e">
        <f t="shared" si="20"/>
        <v>#DIV/0!</v>
      </c>
      <c r="K26" s="59" t="e">
        <f t="shared" si="1"/>
        <v>#DIV/0!</v>
      </c>
      <c r="L26" s="59" t="e">
        <f t="shared" si="21"/>
        <v>#DIV/0!</v>
      </c>
      <c r="M26" s="60" t="e">
        <f>IF(K26=MAX($K$5:$K37),1,0)</f>
        <v>#DIV/0!</v>
      </c>
      <c r="N26" s="61" t="e">
        <f t="shared" si="22"/>
        <v>#DIV/0!</v>
      </c>
      <c r="O26" s="71"/>
      <c r="P26" s="59" t="e">
        <f t="shared" si="2"/>
        <v>#DIV/0!</v>
      </c>
      <c r="Q26" s="59" t="e">
        <f t="shared" si="23"/>
        <v>#DIV/0!</v>
      </c>
      <c r="R26" s="60" t="e">
        <f t="shared" si="24"/>
        <v>#DIV/0!</v>
      </c>
      <c r="S26" s="61" t="e">
        <f t="shared" si="25"/>
        <v>#DIV/0!</v>
      </c>
      <c r="T26" s="62"/>
      <c r="U26" s="59" t="e">
        <f t="shared" si="3"/>
        <v>#DIV/0!</v>
      </c>
      <c r="V26" s="59" t="e">
        <f t="shared" si="26"/>
        <v>#DIV/0!</v>
      </c>
      <c r="W26" s="60" t="e">
        <f t="shared" si="27"/>
        <v>#DIV/0!</v>
      </c>
      <c r="X26" s="61" t="e">
        <f t="shared" si="28"/>
        <v>#DIV/0!</v>
      </c>
      <c r="Y26" s="62"/>
      <c r="Z26" s="59" t="e">
        <f t="shared" si="4"/>
        <v>#DIV/0!</v>
      </c>
      <c r="AA26" s="59" t="e">
        <f t="shared" si="29"/>
        <v>#DIV/0!</v>
      </c>
      <c r="AB26" s="60" t="e">
        <f t="shared" si="30"/>
        <v>#DIV/0!</v>
      </c>
      <c r="AC26" s="61" t="e">
        <f t="shared" si="31"/>
        <v>#DIV/0!</v>
      </c>
      <c r="AD26" s="62"/>
      <c r="AE26" s="59" t="e">
        <f t="shared" si="5"/>
        <v>#DIV/0!</v>
      </c>
      <c r="AF26" s="59" t="e">
        <f t="shared" si="32"/>
        <v>#DIV/0!</v>
      </c>
      <c r="AG26" s="60" t="e">
        <f t="shared" si="33"/>
        <v>#DIV/0!</v>
      </c>
      <c r="AH26" s="61" t="e">
        <f t="shared" si="34"/>
        <v>#DIV/0!</v>
      </c>
      <c r="AI26" s="63" t="e">
        <f t="shared" si="6"/>
        <v>#DIV/0!</v>
      </c>
      <c r="AJ26" s="64" t="e">
        <f t="shared" si="7"/>
        <v>#DIV/0!</v>
      </c>
      <c r="AK26" s="64" t="e">
        <f t="shared" si="35"/>
        <v>#DIV/0!</v>
      </c>
      <c r="AL26" s="65" t="e">
        <f t="shared" si="36"/>
        <v>#DIV/0!</v>
      </c>
      <c r="AM26" s="66" t="e">
        <f t="shared" si="37"/>
        <v>#DIV/0!</v>
      </c>
      <c r="AN26" s="62"/>
      <c r="AO26" s="59" t="e">
        <f t="shared" si="8"/>
        <v>#DIV/0!</v>
      </c>
      <c r="AP26" s="59" t="e">
        <f t="shared" si="38"/>
        <v>#DIV/0!</v>
      </c>
      <c r="AQ26" s="67" t="e">
        <f t="shared" si="39"/>
        <v>#DIV/0!</v>
      </c>
      <c r="AR26" s="68" t="e">
        <f t="shared" si="40"/>
        <v>#DIV/0!</v>
      </c>
      <c r="AS26" s="69"/>
      <c r="AT26" s="59" t="e">
        <f t="shared" si="9"/>
        <v>#DIV/0!</v>
      </c>
      <c r="AU26" s="59" t="e">
        <f t="shared" si="41"/>
        <v>#DIV/0!</v>
      </c>
      <c r="AV26" s="67" t="e">
        <f t="shared" si="42"/>
        <v>#DIV/0!</v>
      </c>
      <c r="AW26" s="68" t="e">
        <f t="shared" si="43"/>
        <v>#DIV/0!</v>
      </c>
      <c r="AX26" s="69"/>
      <c r="AY26" s="59" t="e">
        <f t="shared" si="10"/>
        <v>#DIV/0!</v>
      </c>
      <c r="AZ26" s="59" t="e">
        <f t="shared" si="44"/>
        <v>#DIV/0!</v>
      </c>
      <c r="BA26" s="67" t="e">
        <f t="shared" si="45"/>
        <v>#DIV/0!</v>
      </c>
      <c r="BB26" s="68" t="e">
        <f t="shared" si="46"/>
        <v>#DIV/0!</v>
      </c>
      <c r="BC26" s="69"/>
      <c r="BD26" s="59" t="e">
        <f t="shared" si="11"/>
        <v>#DIV/0!</v>
      </c>
      <c r="BE26" s="59" t="e">
        <f t="shared" si="47"/>
        <v>#DIV/0!</v>
      </c>
      <c r="BF26" s="67" t="e">
        <f t="shared" si="48"/>
        <v>#DIV/0!</v>
      </c>
      <c r="BG26" s="68" t="e">
        <f t="shared" si="49"/>
        <v>#DIV/0!</v>
      </c>
      <c r="BH26" s="62"/>
      <c r="BI26" s="59" t="e">
        <f t="shared" si="12"/>
        <v>#DIV/0!</v>
      </c>
      <c r="BJ26" s="59" t="e">
        <f t="shared" si="50"/>
        <v>#DIV/0!</v>
      </c>
      <c r="BK26" s="60" t="e">
        <f t="shared" si="51"/>
        <v>#DIV/0!</v>
      </c>
      <c r="BL26" s="61" t="e">
        <f t="shared" si="52"/>
        <v>#DIV/0!</v>
      </c>
      <c r="BM26" s="62"/>
      <c r="BN26" s="59" t="e">
        <f t="shared" si="13"/>
        <v>#DIV/0!</v>
      </c>
      <c r="BO26" s="59" t="e">
        <f t="shared" si="53"/>
        <v>#DIV/0!</v>
      </c>
      <c r="BP26" s="60" t="e">
        <f t="shared" si="54"/>
        <v>#DIV/0!</v>
      </c>
      <c r="BQ26" s="61" t="e">
        <f t="shared" si="55"/>
        <v>#DIV/0!</v>
      </c>
      <c r="BR26" s="62"/>
      <c r="BS26" s="59" t="e">
        <f t="shared" si="14"/>
        <v>#DIV/0!</v>
      </c>
      <c r="BT26" s="59" t="e">
        <f t="shared" si="56"/>
        <v>#DIV/0!</v>
      </c>
      <c r="BU26" s="60" t="e">
        <f t="shared" si="57"/>
        <v>#DIV/0!</v>
      </c>
      <c r="BV26" s="61" t="e">
        <f t="shared" si="58"/>
        <v>#DIV/0!</v>
      </c>
      <c r="BW26" s="70"/>
    </row>
    <row r="27" spans="1:75" x14ac:dyDescent="0.25">
      <c r="A27" s="72"/>
      <c r="B27" s="73"/>
      <c r="C27" s="56" t="e">
        <f t="shared" si="15"/>
        <v>#DIV/0!</v>
      </c>
      <c r="D27" s="57" t="e">
        <f t="shared" si="16"/>
        <v>#DIV/0!</v>
      </c>
      <c r="E27" s="74"/>
      <c r="F27" s="59" t="e">
        <f t="shared" si="59"/>
        <v>#DIV/0!</v>
      </c>
      <c r="G27" s="59" t="e">
        <f t="shared" si="17"/>
        <v>#DIV/0!</v>
      </c>
      <c r="H27" s="60" t="e">
        <f t="shared" si="18"/>
        <v>#DIV/0!</v>
      </c>
      <c r="I27" s="61" t="e">
        <f t="shared" si="19"/>
        <v>#DIV/0!</v>
      </c>
      <c r="J27" s="62" t="e">
        <f t="shared" si="20"/>
        <v>#DIV/0!</v>
      </c>
      <c r="K27" s="59" t="e">
        <f t="shared" si="1"/>
        <v>#DIV/0!</v>
      </c>
      <c r="L27" s="59" t="e">
        <f t="shared" si="21"/>
        <v>#DIV/0!</v>
      </c>
      <c r="M27" s="60" t="e">
        <f>IF(K27=MAX($K$5:$K37),1,0)</f>
        <v>#DIV/0!</v>
      </c>
      <c r="N27" s="61" t="e">
        <f t="shared" si="22"/>
        <v>#DIV/0!</v>
      </c>
      <c r="O27" s="71"/>
      <c r="P27" s="59" t="e">
        <f t="shared" si="2"/>
        <v>#DIV/0!</v>
      </c>
      <c r="Q27" s="59" t="e">
        <f t="shared" si="23"/>
        <v>#DIV/0!</v>
      </c>
      <c r="R27" s="60" t="e">
        <f t="shared" si="24"/>
        <v>#DIV/0!</v>
      </c>
      <c r="S27" s="61" t="e">
        <f t="shared" si="25"/>
        <v>#DIV/0!</v>
      </c>
      <c r="T27" s="62"/>
      <c r="U27" s="59" t="e">
        <f t="shared" si="3"/>
        <v>#DIV/0!</v>
      </c>
      <c r="V27" s="59" t="e">
        <f t="shared" si="26"/>
        <v>#DIV/0!</v>
      </c>
      <c r="W27" s="60" t="e">
        <f t="shared" si="27"/>
        <v>#DIV/0!</v>
      </c>
      <c r="X27" s="61" t="e">
        <f t="shared" si="28"/>
        <v>#DIV/0!</v>
      </c>
      <c r="Y27" s="62"/>
      <c r="Z27" s="59" t="e">
        <f t="shared" si="4"/>
        <v>#DIV/0!</v>
      </c>
      <c r="AA27" s="59" t="e">
        <f t="shared" si="29"/>
        <v>#DIV/0!</v>
      </c>
      <c r="AB27" s="60" t="e">
        <f t="shared" si="30"/>
        <v>#DIV/0!</v>
      </c>
      <c r="AC27" s="61" t="e">
        <f t="shared" si="31"/>
        <v>#DIV/0!</v>
      </c>
      <c r="AD27" s="62"/>
      <c r="AE27" s="59" t="e">
        <f t="shared" si="5"/>
        <v>#DIV/0!</v>
      </c>
      <c r="AF27" s="59" t="e">
        <f t="shared" si="32"/>
        <v>#DIV/0!</v>
      </c>
      <c r="AG27" s="60" t="e">
        <f t="shared" si="33"/>
        <v>#DIV/0!</v>
      </c>
      <c r="AH27" s="61" t="e">
        <f t="shared" si="34"/>
        <v>#DIV/0!</v>
      </c>
      <c r="AI27" s="63" t="e">
        <f t="shared" si="6"/>
        <v>#DIV/0!</v>
      </c>
      <c r="AJ27" s="64" t="e">
        <f t="shared" si="7"/>
        <v>#DIV/0!</v>
      </c>
      <c r="AK27" s="64" t="e">
        <f t="shared" si="35"/>
        <v>#DIV/0!</v>
      </c>
      <c r="AL27" s="65" t="e">
        <f t="shared" si="36"/>
        <v>#DIV/0!</v>
      </c>
      <c r="AM27" s="66" t="e">
        <f t="shared" si="37"/>
        <v>#DIV/0!</v>
      </c>
      <c r="AN27" s="62"/>
      <c r="AO27" s="59" t="e">
        <f t="shared" si="8"/>
        <v>#DIV/0!</v>
      </c>
      <c r="AP27" s="59" t="e">
        <f t="shared" si="38"/>
        <v>#DIV/0!</v>
      </c>
      <c r="AQ27" s="67" t="e">
        <f t="shared" si="39"/>
        <v>#DIV/0!</v>
      </c>
      <c r="AR27" s="68" t="e">
        <f t="shared" si="40"/>
        <v>#DIV/0!</v>
      </c>
      <c r="AS27" s="69"/>
      <c r="AT27" s="59" t="e">
        <f t="shared" si="9"/>
        <v>#DIV/0!</v>
      </c>
      <c r="AU27" s="59" t="e">
        <f t="shared" si="41"/>
        <v>#DIV/0!</v>
      </c>
      <c r="AV27" s="67" t="e">
        <f t="shared" si="42"/>
        <v>#DIV/0!</v>
      </c>
      <c r="AW27" s="68" t="e">
        <f t="shared" si="43"/>
        <v>#DIV/0!</v>
      </c>
      <c r="AX27" s="69"/>
      <c r="AY27" s="59" t="e">
        <f t="shared" si="10"/>
        <v>#DIV/0!</v>
      </c>
      <c r="AZ27" s="59" t="e">
        <f t="shared" si="44"/>
        <v>#DIV/0!</v>
      </c>
      <c r="BA27" s="67" t="e">
        <f t="shared" si="45"/>
        <v>#DIV/0!</v>
      </c>
      <c r="BB27" s="68" t="e">
        <f t="shared" si="46"/>
        <v>#DIV/0!</v>
      </c>
      <c r="BC27" s="69"/>
      <c r="BD27" s="59" t="e">
        <f t="shared" si="11"/>
        <v>#DIV/0!</v>
      </c>
      <c r="BE27" s="59" t="e">
        <f t="shared" si="47"/>
        <v>#DIV/0!</v>
      </c>
      <c r="BF27" s="67" t="e">
        <f t="shared" si="48"/>
        <v>#DIV/0!</v>
      </c>
      <c r="BG27" s="68" t="e">
        <f t="shared" si="49"/>
        <v>#DIV/0!</v>
      </c>
      <c r="BH27" s="62"/>
      <c r="BI27" s="59" t="e">
        <f t="shared" si="12"/>
        <v>#DIV/0!</v>
      </c>
      <c r="BJ27" s="59" t="e">
        <f t="shared" si="50"/>
        <v>#DIV/0!</v>
      </c>
      <c r="BK27" s="60" t="e">
        <f t="shared" si="51"/>
        <v>#DIV/0!</v>
      </c>
      <c r="BL27" s="61" t="e">
        <f t="shared" si="52"/>
        <v>#DIV/0!</v>
      </c>
      <c r="BM27" s="62"/>
      <c r="BN27" s="59" t="e">
        <f t="shared" si="13"/>
        <v>#DIV/0!</v>
      </c>
      <c r="BO27" s="59" t="e">
        <f t="shared" si="53"/>
        <v>#DIV/0!</v>
      </c>
      <c r="BP27" s="60" t="e">
        <f t="shared" si="54"/>
        <v>#DIV/0!</v>
      </c>
      <c r="BQ27" s="61" t="e">
        <f t="shared" si="55"/>
        <v>#DIV/0!</v>
      </c>
      <c r="BR27" s="62"/>
      <c r="BS27" s="59" t="e">
        <f t="shared" si="14"/>
        <v>#DIV/0!</v>
      </c>
      <c r="BT27" s="59" t="e">
        <f t="shared" si="56"/>
        <v>#DIV/0!</v>
      </c>
      <c r="BU27" s="60" t="e">
        <f t="shared" si="57"/>
        <v>#DIV/0!</v>
      </c>
      <c r="BV27" s="61" t="e">
        <f t="shared" si="58"/>
        <v>#DIV/0!</v>
      </c>
      <c r="BW27" s="70"/>
    </row>
    <row r="28" spans="1:75" x14ac:dyDescent="0.25">
      <c r="A28" s="72"/>
      <c r="B28" s="73"/>
      <c r="C28" s="56" t="e">
        <f t="shared" si="15"/>
        <v>#DIV/0!</v>
      </c>
      <c r="D28" s="57" t="e">
        <f t="shared" si="16"/>
        <v>#DIV/0!</v>
      </c>
      <c r="E28" s="74"/>
      <c r="F28" s="59" t="e">
        <f t="shared" si="59"/>
        <v>#DIV/0!</v>
      </c>
      <c r="G28" s="59" t="e">
        <f t="shared" si="17"/>
        <v>#DIV/0!</v>
      </c>
      <c r="H28" s="60" t="e">
        <f t="shared" si="18"/>
        <v>#DIV/0!</v>
      </c>
      <c r="I28" s="61" t="e">
        <f t="shared" si="19"/>
        <v>#DIV/0!</v>
      </c>
      <c r="J28" s="62" t="e">
        <f t="shared" si="20"/>
        <v>#DIV/0!</v>
      </c>
      <c r="K28" s="59" t="e">
        <f t="shared" si="1"/>
        <v>#DIV/0!</v>
      </c>
      <c r="L28" s="59" t="e">
        <f t="shared" si="21"/>
        <v>#DIV/0!</v>
      </c>
      <c r="M28" s="60" t="e">
        <f>IF(K28=MAX($K$5:$K37),1,0)</f>
        <v>#DIV/0!</v>
      </c>
      <c r="N28" s="61" t="e">
        <f t="shared" si="22"/>
        <v>#DIV/0!</v>
      </c>
      <c r="O28" s="71"/>
      <c r="P28" s="59" t="e">
        <f t="shared" si="2"/>
        <v>#DIV/0!</v>
      </c>
      <c r="Q28" s="59" t="e">
        <f t="shared" si="23"/>
        <v>#DIV/0!</v>
      </c>
      <c r="R28" s="60" t="e">
        <f t="shared" si="24"/>
        <v>#DIV/0!</v>
      </c>
      <c r="S28" s="61" t="e">
        <f t="shared" si="25"/>
        <v>#DIV/0!</v>
      </c>
      <c r="T28" s="62"/>
      <c r="U28" s="59" t="e">
        <f t="shared" si="3"/>
        <v>#DIV/0!</v>
      </c>
      <c r="V28" s="59" t="e">
        <f t="shared" si="26"/>
        <v>#DIV/0!</v>
      </c>
      <c r="W28" s="60" t="e">
        <f t="shared" si="27"/>
        <v>#DIV/0!</v>
      </c>
      <c r="X28" s="61" t="e">
        <f t="shared" si="28"/>
        <v>#DIV/0!</v>
      </c>
      <c r="Y28" s="62"/>
      <c r="Z28" s="59" t="e">
        <f t="shared" si="4"/>
        <v>#DIV/0!</v>
      </c>
      <c r="AA28" s="59" t="e">
        <f t="shared" si="29"/>
        <v>#DIV/0!</v>
      </c>
      <c r="AB28" s="60" t="e">
        <f t="shared" si="30"/>
        <v>#DIV/0!</v>
      </c>
      <c r="AC28" s="61" t="e">
        <f t="shared" si="31"/>
        <v>#DIV/0!</v>
      </c>
      <c r="AD28" s="62"/>
      <c r="AE28" s="59" t="e">
        <f t="shared" si="5"/>
        <v>#DIV/0!</v>
      </c>
      <c r="AF28" s="59" t="e">
        <f t="shared" si="32"/>
        <v>#DIV/0!</v>
      </c>
      <c r="AG28" s="60" t="e">
        <f t="shared" si="33"/>
        <v>#DIV/0!</v>
      </c>
      <c r="AH28" s="61" t="e">
        <f t="shared" si="34"/>
        <v>#DIV/0!</v>
      </c>
      <c r="AI28" s="63" t="e">
        <f t="shared" si="6"/>
        <v>#DIV/0!</v>
      </c>
      <c r="AJ28" s="64" t="e">
        <f t="shared" si="7"/>
        <v>#DIV/0!</v>
      </c>
      <c r="AK28" s="64" t="e">
        <f t="shared" si="35"/>
        <v>#DIV/0!</v>
      </c>
      <c r="AL28" s="65" t="e">
        <f t="shared" si="36"/>
        <v>#DIV/0!</v>
      </c>
      <c r="AM28" s="66" t="e">
        <f t="shared" si="37"/>
        <v>#DIV/0!</v>
      </c>
      <c r="AN28" s="62"/>
      <c r="AO28" s="59" t="e">
        <f t="shared" si="8"/>
        <v>#DIV/0!</v>
      </c>
      <c r="AP28" s="59" t="e">
        <f t="shared" si="38"/>
        <v>#DIV/0!</v>
      </c>
      <c r="AQ28" s="67" t="e">
        <f t="shared" si="39"/>
        <v>#DIV/0!</v>
      </c>
      <c r="AR28" s="68" t="e">
        <f t="shared" si="40"/>
        <v>#DIV/0!</v>
      </c>
      <c r="AS28" s="69"/>
      <c r="AT28" s="59" t="e">
        <f t="shared" si="9"/>
        <v>#DIV/0!</v>
      </c>
      <c r="AU28" s="59" t="e">
        <f t="shared" si="41"/>
        <v>#DIV/0!</v>
      </c>
      <c r="AV28" s="67" t="e">
        <f t="shared" si="42"/>
        <v>#DIV/0!</v>
      </c>
      <c r="AW28" s="68" t="e">
        <f t="shared" si="43"/>
        <v>#DIV/0!</v>
      </c>
      <c r="AX28" s="69"/>
      <c r="AY28" s="59" t="e">
        <f t="shared" si="10"/>
        <v>#DIV/0!</v>
      </c>
      <c r="AZ28" s="59" t="e">
        <f t="shared" si="44"/>
        <v>#DIV/0!</v>
      </c>
      <c r="BA28" s="67" t="e">
        <f t="shared" si="45"/>
        <v>#DIV/0!</v>
      </c>
      <c r="BB28" s="68" t="e">
        <f t="shared" si="46"/>
        <v>#DIV/0!</v>
      </c>
      <c r="BC28" s="69"/>
      <c r="BD28" s="59" t="e">
        <f t="shared" si="11"/>
        <v>#DIV/0!</v>
      </c>
      <c r="BE28" s="59" t="e">
        <f t="shared" si="47"/>
        <v>#DIV/0!</v>
      </c>
      <c r="BF28" s="67" t="e">
        <f t="shared" si="48"/>
        <v>#DIV/0!</v>
      </c>
      <c r="BG28" s="68" t="e">
        <f t="shared" si="49"/>
        <v>#DIV/0!</v>
      </c>
      <c r="BH28" s="62"/>
      <c r="BI28" s="59" t="e">
        <f t="shared" si="12"/>
        <v>#DIV/0!</v>
      </c>
      <c r="BJ28" s="59" t="e">
        <f t="shared" si="50"/>
        <v>#DIV/0!</v>
      </c>
      <c r="BK28" s="60" t="e">
        <f t="shared" si="51"/>
        <v>#DIV/0!</v>
      </c>
      <c r="BL28" s="61" t="e">
        <f t="shared" si="52"/>
        <v>#DIV/0!</v>
      </c>
      <c r="BM28" s="62"/>
      <c r="BN28" s="59" t="e">
        <f t="shared" si="13"/>
        <v>#DIV/0!</v>
      </c>
      <c r="BO28" s="59" t="e">
        <f t="shared" si="53"/>
        <v>#DIV/0!</v>
      </c>
      <c r="BP28" s="60" t="e">
        <f t="shared" si="54"/>
        <v>#DIV/0!</v>
      </c>
      <c r="BQ28" s="61" t="e">
        <f t="shared" si="55"/>
        <v>#DIV/0!</v>
      </c>
      <c r="BR28" s="62"/>
      <c r="BS28" s="59" t="e">
        <f t="shared" si="14"/>
        <v>#DIV/0!</v>
      </c>
      <c r="BT28" s="59" t="e">
        <f t="shared" si="56"/>
        <v>#DIV/0!</v>
      </c>
      <c r="BU28" s="60" t="e">
        <f t="shared" si="57"/>
        <v>#DIV/0!</v>
      </c>
      <c r="BV28" s="61" t="e">
        <f t="shared" si="58"/>
        <v>#DIV/0!</v>
      </c>
      <c r="BW28" s="70"/>
    </row>
    <row r="29" spans="1:75" x14ac:dyDescent="0.25">
      <c r="A29" s="72"/>
      <c r="B29" s="73"/>
      <c r="C29" s="56" t="e">
        <f t="shared" si="15"/>
        <v>#DIV/0!</v>
      </c>
      <c r="D29" s="57" t="e">
        <f t="shared" si="16"/>
        <v>#DIV/0!</v>
      </c>
      <c r="E29" s="74"/>
      <c r="F29" s="59" t="e">
        <f t="shared" si="59"/>
        <v>#DIV/0!</v>
      </c>
      <c r="G29" s="59" t="e">
        <f t="shared" si="17"/>
        <v>#DIV/0!</v>
      </c>
      <c r="H29" s="60" t="e">
        <f t="shared" si="18"/>
        <v>#DIV/0!</v>
      </c>
      <c r="I29" s="61" t="e">
        <f t="shared" si="19"/>
        <v>#DIV/0!</v>
      </c>
      <c r="J29" s="62" t="e">
        <f t="shared" si="20"/>
        <v>#DIV/0!</v>
      </c>
      <c r="K29" s="59" t="e">
        <f t="shared" si="1"/>
        <v>#DIV/0!</v>
      </c>
      <c r="L29" s="59" t="e">
        <f t="shared" si="21"/>
        <v>#DIV/0!</v>
      </c>
      <c r="M29" s="60" t="e">
        <f>IF(K29=MAX($K$5:$K37),1,0)</f>
        <v>#DIV/0!</v>
      </c>
      <c r="N29" s="61" t="e">
        <f t="shared" si="22"/>
        <v>#DIV/0!</v>
      </c>
      <c r="O29" s="71"/>
      <c r="P29" s="59" t="e">
        <f t="shared" si="2"/>
        <v>#DIV/0!</v>
      </c>
      <c r="Q29" s="59" t="e">
        <f t="shared" si="23"/>
        <v>#DIV/0!</v>
      </c>
      <c r="R29" s="60" t="e">
        <f t="shared" si="24"/>
        <v>#DIV/0!</v>
      </c>
      <c r="S29" s="61" t="e">
        <f t="shared" si="25"/>
        <v>#DIV/0!</v>
      </c>
      <c r="T29" s="62"/>
      <c r="U29" s="59" t="e">
        <f t="shared" si="3"/>
        <v>#DIV/0!</v>
      </c>
      <c r="V29" s="59" t="e">
        <f t="shared" si="26"/>
        <v>#DIV/0!</v>
      </c>
      <c r="W29" s="60" t="e">
        <f t="shared" si="27"/>
        <v>#DIV/0!</v>
      </c>
      <c r="X29" s="61" t="e">
        <f t="shared" si="28"/>
        <v>#DIV/0!</v>
      </c>
      <c r="Y29" s="62"/>
      <c r="Z29" s="59" t="e">
        <f t="shared" si="4"/>
        <v>#DIV/0!</v>
      </c>
      <c r="AA29" s="59" t="e">
        <f t="shared" si="29"/>
        <v>#DIV/0!</v>
      </c>
      <c r="AB29" s="60" t="e">
        <f t="shared" si="30"/>
        <v>#DIV/0!</v>
      </c>
      <c r="AC29" s="61" t="e">
        <f t="shared" si="31"/>
        <v>#DIV/0!</v>
      </c>
      <c r="AD29" s="62"/>
      <c r="AE29" s="59" t="e">
        <f t="shared" si="5"/>
        <v>#DIV/0!</v>
      </c>
      <c r="AF29" s="59" t="e">
        <f t="shared" si="32"/>
        <v>#DIV/0!</v>
      </c>
      <c r="AG29" s="60" t="e">
        <f t="shared" si="33"/>
        <v>#DIV/0!</v>
      </c>
      <c r="AH29" s="61" t="e">
        <f t="shared" si="34"/>
        <v>#DIV/0!</v>
      </c>
      <c r="AI29" s="63" t="e">
        <f t="shared" si="6"/>
        <v>#DIV/0!</v>
      </c>
      <c r="AJ29" s="64" t="e">
        <f t="shared" si="7"/>
        <v>#DIV/0!</v>
      </c>
      <c r="AK29" s="64" t="e">
        <f t="shared" si="35"/>
        <v>#DIV/0!</v>
      </c>
      <c r="AL29" s="65" t="e">
        <f t="shared" si="36"/>
        <v>#DIV/0!</v>
      </c>
      <c r="AM29" s="66" t="e">
        <f t="shared" si="37"/>
        <v>#DIV/0!</v>
      </c>
      <c r="AN29" s="62"/>
      <c r="AO29" s="59" t="e">
        <f t="shared" si="8"/>
        <v>#DIV/0!</v>
      </c>
      <c r="AP29" s="59" t="e">
        <f t="shared" si="38"/>
        <v>#DIV/0!</v>
      </c>
      <c r="AQ29" s="67" t="e">
        <f t="shared" si="39"/>
        <v>#DIV/0!</v>
      </c>
      <c r="AR29" s="68" t="e">
        <f t="shared" si="40"/>
        <v>#DIV/0!</v>
      </c>
      <c r="AS29" s="69"/>
      <c r="AT29" s="59" t="e">
        <f t="shared" si="9"/>
        <v>#DIV/0!</v>
      </c>
      <c r="AU29" s="59" t="e">
        <f t="shared" si="41"/>
        <v>#DIV/0!</v>
      </c>
      <c r="AV29" s="67" t="e">
        <f t="shared" si="42"/>
        <v>#DIV/0!</v>
      </c>
      <c r="AW29" s="68" t="e">
        <f t="shared" si="43"/>
        <v>#DIV/0!</v>
      </c>
      <c r="AX29" s="69"/>
      <c r="AY29" s="59" t="e">
        <f t="shared" si="10"/>
        <v>#DIV/0!</v>
      </c>
      <c r="AZ29" s="59" t="e">
        <f t="shared" si="44"/>
        <v>#DIV/0!</v>
      </c>
      <c r="BA29" s="67" t="e">
        <f t="shared" si="45"/>
        <v>#DIV/0!</v>
      </c>
      <c r="BB29" s="68" t="e">
        <f t="shared" si="46"/>
        <v>#DIV/0!</v>
      </c>
      <c r="BC29" s="69"/>
      <c r="BD29" s="59" t="e">
        <f t="shared" si="11"/>
        <v>#DIV/0!</v>
      </c>
      <c r="BE29" s="59" t="e">
        <f t="shared" si="47"/>
        <v>#DIV/0!</v>
      </c>
      <c r="BF29" s="67" t="e">
        <f t="shared" si="48"/>
        <v>#DIV/0!</v>
      </c>
      <c r="BG29" s="68" t="e">
        <f t="shared" si="49"/>
        <v>#DIV/0!</v>
      </c>
      <c r="BH29" s="62"/>
      <c r="BI29" s="59" t="e">
        <f t="shared" si="12"/>
        <v>#DIV/0!</v>
      </c>
      <c r="BJ29" s="59" t="e">
        <f t="shared" si="50"/>
        <v>#DIV/0!</v>
      </c>
      <c r="BK29" s="60" t="e">
        <f t="shared" si="51"/>
        <v>#DIV/0!</v>
      </c>
      <c r="BL29" s="61" t="e">
        <f t="shared" si="52"/>
        <v>#DIV/0!</v>
      </c>
      <c r="BM29" s="62"/>
      <c r="BN29" s="59" t="e">
        <f t="shared" si="13"/>
        <v>#DIV/0!</v>
      </c>
      <c r="BO29" s="59" t="e">
        <f t="shared" si="53"/>
        <v>#DIV/0!</v>
      </c>
      <c r="BP29" s="60" t="e">
        <f t="shared" si="54"/>
        <v>#DIV/0!</v>
      </c>
      <c r="BQ29" s="61" t="e">
        <f t="shared" si="55"/>
        <v>#DIV/0!</v>
      </c>
      <c r="BR29" s="62"/>
      <c r="BS29" s="59" t="e">
        <f t="shared" si="14"/>
        <v>#DIV/0!</v>
      </c>
      <c r="BT29" s="59" t="e">
        <f t="shared" si="56"/>
        <v>#DIV/0!</v>
      </c>
      <c r="BU29" s="60" t="e">
        <f t="shared" si="57"/>
        <v>#DIV/0!</v>
      </c>
      <c r="BV29" s="61" t="e">
        <f t="shared" si="58"/>
        <v>#DIV/0!</v>
      </c>
      <c r="BW29" s="70"/>
    </row>
    <row r="30" spans="1:75" x14ac:dyDescent="0.25">
      <c r="A30" s="72"/>
      <c r="B30" s="73"/>
      <c r="C30" s="56" t="e">
        <f t="shared" si="15"/>
        <v>#DIV/0!</v>
      </c>
      <c r="D30" s="57" t="e">
        <f t="shared" si="16"/>
        <v>#DIV/0!</v>
      </c>
      <c r="E30" s="74"/>
      <c r="F30" s="59" t="e">
        <f t="shared" si="59"/>
        <v>#DIV/0!</v>
      </c>
      <c r="G30" s="59" t="e">
        <f t="shared" si="17"/>
        <v>#DIV/0!</v>
      </c>
      <c r="H30" s="60" t="e">
        <f t="shared" si="18"/>
        <v>#DIV/0!</v>
      </c>
      <c r="I30" s="61" t="e">
        <f t="shared" si="19"/>
        <v>#DIV/0!</v>
      </c>
      <c r="J30" s="62" t="e">
        <f t="shared" si="20"/>
        <v>#DIV/0!</v>
      </c>
      <c r="K30" s="59" t="e">
        <f t="shared" si="1"/>
        <v>#DIV/0!</v>
      </c>
      <c r="L30" s="59" t="e">
        <f t="shared" si="21"/>
        <v>#DIV/0!</v>
      </c>
      <c r="M30" s="60" t="e">
        <f>IF(K30=MAX($K$5:$K37),1,0)</f>
        <v>#DIV/0!</v>
      </c>
      <c r="N30" s="61" t="e">
        <f t="shared" si="22"/>
        <v>#DIV/0!</v>
      </c>
      <c r="O30" s="71"/>
      <c r="P30" s="59" t="e">
        <f t="shared" si="2"/>
        <v>#DIV/0!</v>
      </c>
      <c r="Q30" s="59" t="e">
        <f t="shared" si="23"/>
        <v>#DIV/0!</v>
      </c>
      <c r="R30" s="60" t="e">
        <f t="shared" si="24"/>
        <v>#DIV/0!</v>
      </c>
      <c r="S30" s="61" t="e">
        <f t="shared" si="25"/>
        <v>#DIV/0!</v>
      </c>
      <c r="T30" s="62"/>
      <c r="U30" s="59" t="e">
        <f t="shared" si="3"/>
        <v>#DIV/0!</v>
      </c>
      <c r="V30" s="59" t="e">
        <f t="shared" si="26"/>
        <v>#DIV/0!</v>
      </c>
      <c r="W30" s="60" t="e">
        <f t="shared" si="27"/>
        <v>#DIV/0!</v>
      </c>
      <c r="X30" s="61" t="e">
        <f t="shared" si="28"/>
        <v>#DIV/0!</v>
      </c>
      <c r="Y30" s="62"/>
      <c r="Z30" s="59" t="e">
        <f t="shared" si="4"/>
        <v>#DIV/0!</v>
      </c>
      <c r="AA30" s="59" t="e">
        <f t="shared" si="29"/>
        <v>#DIV/0!</v>
      </c>
      <c r="AB30" s="60" t="e">
        <f t="shared" si="30"/>
        <v>#DIV/0!</v>
      </c>
      <c r="AC30" s="61" t="e">
        <f t="shared" si="31"/>
        <v>#DIV/0!</v>
      </c>
      <c r="AD30" s="62"/>
      <c r="AE30" s="59" t="e">
        <f t="shared" si="5"/>
        <v>#DIV/0!</v>
      </c>
      <c r="AF30" s="59" t="e">
        <f t="shared" si="32"/>
        <v>#DIV/0!</v>
      </c>
      <c r="AG30" s="60" t="e">
        <f t="shared" si="33"/>
        <v>#DIV/0!</v>
      </c>
      <c r="AH30" s="61" t="e">
        <f t="shared" si="34"/>
        <v>#DIV/0!</v>
      </c>
      <c r="AI30" s="63" t="e">
        <f t="shared" si="6"/>
        <v>#DIV/0!</v>
      </c>
      <c r="AJ30" s="64" t="e">
        <f t="shared" si="7"/>
        <v>#DIV/0!</v>
      </c>
      <c r="AK30" s="64" t="e">
        <f t="shared" si="35"/>
        <v>#DIV/0!</v>
      </c>
      <c r="AL30" s="65" t="e">
        <f t="shared" si="36"/>
        <v>#DIV/0!</v>
      </c>
      <c r="AM30" s="66" t="e">
        <f t="shared" si="37"/>
        <v>#DIV/0!</v>
      </c>
      <c r="AN30" s="62"/>
      <c r="AO30" s="59" t="e">
        <f t="shared" si="8"/>
        <v>#DIV/0!</v>
      </c>
      <c r="AP30" s="59" t="e">
        <f t="shared" si="38"/>
        <v>#DIV/0!</v>
      </c>
      <c r="AQ30" s="67" t="e">
        <f t="shared" si="39"/>
        <v>#DIV/0!</v>
      </c>
      <c r="AR30" s="68" t="e">
        <f t="shared" si="40"/>
        <v>#DIV/0!</v>
      </c>
      <c r="AS30" s="69"/>
      <c r="AT30" s="59" t="e">
        <f t="shared" si="9"/>
        <v>#DIV/0!</v>
      </c>
      <c r="AU30" s="59" t="e">
        <f t="shared" si="41"/>
        <v>#DIV/0!</v>
      </c>
      <c r="AV30" s="67" t="e">
        <f t="shared" si="42"/>
        <v>#DIV/0!</v>
      </c>
      <c r="AW30" s="68" t="e">
        <f t="shared" si="43"/>
        <v>#DIV/0!</v>
      </c>
      <c r="AX30" s="69"/>
      <c r="AY30" s="59" t="e">
        <f t="shared" si="10"/>
        <v>#DIV/0!</v>
      </c>
      <c r="AZ30" s="59" t="e">
        <f t="shared" si="44"/>
        <v>#DIV/0!</v>
      </c>
      <c r="BA30" s="67" t="e">
        <f t="shared" si="45"/>
        <v>#DIV/0!</v>
      </c>
      <c r="BB30" s="68" t="e">
        <f t="shared" si="46"/>
        <v>#DIV/0!</v>
      </c>
      <c r="BC30" s="69"/>
      <c r="BD30" s="59" t="e">
        <f t="shared" si="11"/>
        <v>#DIV/0!</v>
      </c>
      <c r="BE30" s="59" t="e">
        <f t="shared" si="47"/>
        <v>#DIV/0!</v>
      </c>
      <c r="BF30" s="67" t="e">
        <f t="shared" si="48"/>
        <v>#DIV/0!</v>
      </c>
      <c r="BG30" s="68" t="e">
        <f t="shared" si="49"/>
        <v>#DIV/0!</v>
      </c>
      <c r="BH30" s="62"/>
      <c r="BI30" s="59" t="e">
        <f t="shared" si="12"/>
        <v>#DIV/0!</v>
      </c>
      <c r="BJ30" s="59" t="e">
        <f t="shared" si="50"/>
        <v>#DIV/0!</v>
      </c>
      <c r="BK30" s="60" t="e">
        <f t="shared" si="51"/>
        <v>#DIV/0!</v>
      </c>
      <c r="BL30" s="61" t="e">
        <f t="shared" si="52"/>
        <v>#DIV/0!</v>
      </c>
      <c r="BM30" s="62"/>
      <c r="BN30" s="59" t="e">
        <f t="shared" si="13"/>
        <v>#DIV/0!</v>
      </c>
      <c r="BO30" s="59" t="e">
        <f t="shared" si="53"/>
        <v>#DIV/0!</v>
      </c>
      <c r="BP30" s="60" t="e">
        <f t="shared" si="54"/>
        <v>#DIV/0!</v>
      </c>
      <c r="BQ30" s="61" t="e">
        <f t="shared" si="55"/>
        <v>#DIV/0!</v>
      </c>
      <c r="BR30" s="62"/>
      <c r="BS30" s="59" t="e">
        <f t="shared" si="14"/>
        <v>#DIV/0!</v>
      </c>
      <c r="BT30" s="59" t="e">
        <f t="shared" si="56"/>
        <v>#DIV/0!</v>
      </c>
      <c r="BU30" s="60" t="e">
        <f t="shared" si="57"/>
        <v>#DIV/0!</v>
      </c>
      <c r="BV30" s="61" t="e">
        <f t="shared" si="58"/>
        <v>#DIV/0!</v>
      </c>
      <c r="BW30" s="70"/>
    </row>
    <row r="31" spans="1:75" x14ac:dyDescent="0.25">
      <c r="A31" s="72"/>
      <c r="B31" s="73"/>
      <c r="C31" s="56" t="e">
        <f t="shared" si="15"/>
        <v>#DIV/0!</v>
      </c>
      <c r="D31" s="57" t="e">
        <f t="shared" si="16"/>
        <v>#DIV/0!</v>
      </c>
      <c r="E31" s="74"/>
      <c r="F31" s="59" t="e">
        <f t="shared" si="59"/>
        <v>#DIV/0!</v>
      </c>
      <c r="G31" s="59" t="e">
        <f t="shared" si="17"/>
        <v>#DIV/0!</v>
      </c>
      <c r="H31" s="60" t="e">
        <f t="shared" si="18"/>
        <v>#DIV/0!</v>
      </c>
      <c r="I31" s="61" t="e">
        <f t="shared" si="19"/>
        <v>#DIV/0!</v>
      </c>
      <c r="J31" s="62" t="e">
        <f t="shared" si="20"/>
        <v>#DIV/0!</v>
      </c>
      <c r="K31" s="59" t="e">
        <f t="shared" si="1"/>
        <v>#DIV/0!</v>
      </c>
      <c r="L31" s="59" t="e">
        <f t="shared" si="21"/>
        <v>#DIV/0!</v>
      </c>
      <c r="M31" s="60" t="e">
        <f>IF(K31=MAX($K$5:$K37),1,0)</f>
        <v>#DIV/0!</v>
      </c>
      <c r="N31" s="61" t="e">
        <f t="shared" si="22"/>
        <v>#DIV/0!</v>
      </c>
      <c r="O31" s="71"/>
      <c r="P31" s="59" t="e">
        <f t="shared" si="2"/>
        <v>#DIV/0!</v>
      </c>
      <c r="Q31" s="59" t="e">
        <f t="shared" si="23"/>
        <v>#DIV/0!</v>
      </c>
      <c r="R31" s="60" t="e">
        <f t="shared" si="24"/>
        <v>#DIV/0!</v>
      </c>
      <c r="S31" s="61" t="e">
        <f t="shared" si="25"/>
        <v>#DIV/0!</v>
      </c>
      <c r="T31" s="62"/>
      <c r="U31" s="59" t="e">
        <f t="shared" si="3"/>
        <v>#DIV/0!</v>
      </c>
      <c r="V31" s="59" t="e">
        <f t="shared" si="26"/>
        <v>#DIV/0!</v>
      </c>
      <c r="W31" s="60" t="e">
        <f t="shared" si="27"/>
        <v>#DIV/0!</v>
      </c>
      <c r="X31" s="61" t="e">
        <f t="shared" si="28"/>
        <v>#DIV/0!</v>
      </c>
      <c r="Y31" s="62"/>
      <c r="Z31" s="59" t="e">
        <f t="shared" si="4"/>
        <v>#DIV/0!</v>
      </c>
      <c r="AA31" s="59" t="e">
        <f t="shared" si="29"/>
        <v>#DIV/0!</v>
      </c>
      <c r="AB31" s="60" t="e">
        <f t="shared" si="30"/>
        <v>#DIV/0!</v>
      </c>
      <c r="AC31" s="61" t="e">
        <f t="shared" si="31"/>
        <v>#DIV/0!</v>
      </c>
      <c r="AD31" s="62"/>
      <c r="AE31" s="59" t="e">
        <f t="shared" si="5"/>
        <v>#DIV/0!</v>
      </c>
      <c r="AF31" s="59" t="e">
        <f t="shared" si="32"/>
        <v>#DIV/0!</v>
      </c>
      <c r="AG31" s="60" t="e">
        <f t="shared" si="33"/>
        <v>#DIV/0!</v>
      </c>
      <c r="AH31" s="61" t="e">
        <f t="shared" si="34"/>
        <v>#DIV/0!</v>
      </c>
      <c r="AI31" s="63" t="e">
        <f t="shared" si="6"/>
        <v>#DIV/0!</v>
      </c>
      <c r="AJ31" s="64" t="e">
        <f t="shared" si="7"/>
        <v>#DIV/0!</v>
      </c>
      <c r="AK31" s="64" t="e">
        <f t="shared" si="35"/>
        <v>#DIV/0!</v>
      </c>
      <c r="AL31" s="65" t="e">
        <f t="shared" si="36"/>
        <v>#DIV/0!</v>
      </c>
      <c r="AM31" s="66" t="e">
        <f t="shared" si="37"/>
        <v>#DIV/0!</v>
      </c>
      <c r="AN31" s="62"/>
      <c r="AO31" s="59" t="e">
        <f t="shared" si="8"/>
        <v>#DIV/0!</v>
      </c>
      <c r="AP31" s="59" t="e">
        <f t="shared" si="38"/>
        <v>#DIV/0!</v>
      </c>
      <c r="AQ31" s="67" t="e">
        <f t="shared" si="39"/>
        <v>#DIV/0!</v>
      </c>
      <c r="AR31" s="68" t="e">
        <f t="shared" si="40"/>
        <v>#DIV/0!</v>
      </c>
      <c r="AS31" s="69"/>
      <c r="AT31" s="59" t="e">
        <f t="shared" si="9"/>
        <v>#DIV/0!</v>
      </c>
      <c r="AU31" s="59" t="e">
        <f t="shared" si="41"/>
        <v>#DIV/0!</v>
      </c>
      <c r="AV31" s="67" t="e">
        <f t="shared" si="42"/>
        <v>#DIV/0!</v>
      </c>
      <c r="AW31" s="68" t="e">
        <f t="shared" si="43"/>
        <v>#DIV/0!</v>
      </c>
      <c r="AX31" s="69"/>
      <c r="AY31" s="59" t="e">
        <f t="shared" si="10"/>
        <v>#DIV/0!</v>
      </c>
      <c r="AZ31" s="59" t="e">
        <f t="shared" si="44"/>
        <v>#DIV/0!</v>
      </c>
      <c r="BA31" s="67" t="e">
        <f t="shared" si="45"/>
        <v>#DIV/0!</v>
      </c>
      <c r="BB31" s="68" t="e">
        <f t="shared" si="46"/>
        <v>#DIV/0!</v>
      </c>
      <c r="BC31" s="69"/>
      <c r="BD31" s="59" t="e">
        <f t="shared" si="11"/>
        <v>#DIV/0!</v>
      </c>
      <c r="BE31" s="59" t="e">
        <f t="shared" si="47"/>
        <v>#DIV/0!</v>
      </c>
      <c r="BF31" s="67" t="e">
        <f t="shared" si="48"/>
        <v>#DIV/0!</v>
      </c>
      <c r="BG31" s="68" t="e">
        <f t="shared" si="49"/>
        <v>#DIV/0!</v>
      </c>
      <c r="BH31" s="62"/>
      <c r="BI31" s="59" t="e">
        <f t="shared" si="12"/>
        <v>#DIV/0!</v>
      </c>
      <c r="BJ31" s="59" t="e">
        <f t="shared" si="50"/>
        <v>#DIV/0!</v>
      </c>
      <c r="BK31" s="60" t="e">
        <f t="shared" si="51"/>
        <v>#DIV/0!</v>
      </c>
      <c r="BL31" s="61" t="e">
        <f t="shared" si="52"/>
        <v>#DIV/0!</v>
      </c>
      <c r="BM31" s="62"/>
      <c r="BN31" s="59" t="e">
        <f t="shared" si="13"/>
        <v>#DIV/0!</v>
      </c>
      <c r="BO31" s="59" t="e">
        <f t="shared" si="53"/>
        <v>#DIV/0!</v>
      </c>
      <c r="BP31" s="60" t="e">
        <f t="shared" si="54"/>
        <v>#DIV/0!</v>
      </c>
      <c r="BQ31" s="61" t="e">
        <f t="shared" si="55"/>
        <v>#DIV/0!</v>
      </c>
      <c r="BR31" s="62"/>
      <c r="BS31" s="59" t="e">
        <f t="shared" si="14"/>
        <v>#DIV/0!</v>
      </c>
      <c r="BT31" s="59" t="e">
        <f t="shared" si="56"/>
        <v>#DIV/0!</v>
      </c>
      <c r="BU31" s="60" t="e">
        <f t="shared" si="57"/>
        <v>#DIV/0!</v>
      </c>
      <c r="BV31" s="61" t="e">
        <f t="shared" si="58"/>
        <v>#DIV/0!</v>
      </c>
      <c r="BW31" s="70"/>
    </row>
    <row r="32" spans="1:75" x14ac:dyDescent="0.25">
      <c r="A32" s="75"/>
      <c r="B32" s="76"/>
      <c r="C32" s="77" t="e">
        <f t="shared" si="15"/>
        <v>#DIV/0!</v>
      </c>
      <c r="D32" s="57" t="e">
        <f t="shared" si="16"/>
        <v>#DIV/0!</v>
      </c>
      <c r="E32" s="74"/>
      <c r="F32" s="78" t="e">
        <f t="shared" si="59"/>
        <v>#DIV/0!</v>
      </c>
      <c r="G32" s="59" t="e">
        <f t="shared" si="17"/>
        <v>#DIV/0!</v>
      </c>
      <c r="H32" s="79" t="e">
        <f t="shared" si="18"/>
        <v>#DIV/0!</v>
      </c>
      <c r="I32" s="61" t="e">
        <f t="shared" si="19"/>
        <v>#DIV/0!</v>
      </c>
      <c r="J32" s="62" t="e">
        <f t="shared" si="20"/>
        <v>#DIV/0!</v>
      </c>
      <c r="K32" s="59" t="e">
        <f t="shared" si="1"/>
        <v>#DIV/0!</v>
      </c>
      <c r="L32" s="59" t="e">
        <f t="shared" si="21"/>
        <v>#DIV/0!</v>
      </c>
      <c r="M32" s="60" t="e">
        <f>IF(K32=MAX($K$5:$K37),1,0)</f>
        <v>#DIV/0!</v>
      </c>
      <c r="N32" s="61" t="e">
        <f t="shared" si="22"/>
        <v>#DIV/0!</v>
      </c>
      <c r="O32" s="80"/>
      <c r="P32" s="78" t="e">
        <f t="shared" si="2"/>
        <v>#DIV/0!</v>
      </c>
      <c r="Q32" s="59" t="e">
        <f t="shared" si="23"/>
        <v>#DIV/0!</v>
      </c>
      <c r="R32" s="60" t="e">
        <f t="shared" si="24"/>
        <v>#DIV/0!</v>
      </c>
      <c r="S32" s="61" t="e">
        <f t="shared" si="25"/>
        <v>#DIV/0!</v>
      </c>
      <c r="T32" s="81"/>
      <c r="U32" s="78" t="e">
        <f t="shared" si="3"/>
        <v>#DIV/0!</v>
      </c>
      <c r="V32" s="59" t="e">
        <f t="shared" si="26"/>
        <v>#DIV/0!</v>
      </c>
      <c r="W32" s="60" t="e">
        <f t="shared" si="27"/>
        <v>#DIV/0!</v>
      </c>
      <c r="X32" s="61" t="e">
        <f t="shared" si="28"/>
        <v>#DIV/0!</v>
      </c>
      <c r="Y32" s="81"/>
      <c r="Z32" s="78" t="e">
        <f t="shared" si="4"/>
        <v>#DIV/0!</v>
      </c>
      <c r="AA32" s="59" t="e">
        <f t="shared" si="29"/>
        <v>#DIV/0!</v>
      </c>
      <c r="AB32" s="60" t="e">
        <f t="shared" si="30"/>
        <v>#DIV/0!</v>
      </c>
      <c r="AC32" s="61" t="e">
        <f t="shared" si="31"/>
        <v>#DIV/0!</v>
      </c>
      <c r="AD32" s="81"/>
      <c r="AE32" s="78" t="e">
        <f t="shared" si="5"/>
        <v>#DIV/0!</v>
      </c>
      <c r="AF32" s="59" t="e">
        <f t="shared" si="32"/>
        <v>#DIV/0!</v>
      </c>
      <c r="AG32" s="60" t="e">
        <f t="shared" si="33"/>
        <v>#DIV/0!</v>
      </c>
      <c r="AH32" s="61" t="e">
        <f t="shared" si="34"/>
        <v>#DIV/0!</v>
      </c>
      <c r="AI32" s="82" t="e">
        <f t="shared" si="6"/>
        <v>#DIV/0!</v>
      </c>
      <c r="AJ32" s="83" t="e">
        <f t="shared" si="7"/>
        <v>#DIV/0!</v>
      </c>
      <c r="AK32" s="64" t="e">
        <f t="shared" si="35"/>
        <v>#DIV/0!</v>
      </c>
      <c r="AL32" s="65" t="e">
        <f t="shared" si="36"/>
        <v>#DIV/0!</v>
      </c>
      <c r="AM32" s="66" t="e">
        <f t="shared" si="37"/>
        <v>#DIV/0!</v>
      </c>
      <c r="AN32" s="81"/>
      <c r="AO32" s="78" t="e">
        <f t="shared" si="8"/>
        <v>#DIV/0!</v>
      </c>
      <c r="AP32" s="59" t="e">
        <f t="shared" si="38"/>
        <v>#DIV/0!</v>
      </c>
      <c r="AQ32" s="67" t="e">
        <f t="shared" si="39"/>
        <v>#DIV/0!</v>
      </c>
      <c r="AR32" s="68" t="e">
        <f t="shared" si="40"/>
        <v>#DIV/0!</v>
      </c>
      <c r="AS32" s="84"/>
      <c r="AT32" s="78" t="e">
        <f t="shared" si="9"/>
        <v>#DIV/0!</v>
      </c>
      <c r="AU32" s="59" t="e">
        <f t="shared" si="41"/>
        <v>#DIV/0!</v>
      </c>
      <c r="AV32" s="67" t="e">
        <f t="shared" si="42"/>
        <v>#DIV/0!</v>
      </c>
      <c r="AW32" s="68" t="e">
        <f t="shared" si="43"/>
        <v>#DIV/0!</v>
      </c>
      <c r="AX32" s="84"/>
      <c r="AY32" s="78" t="e">
        <f t="shared" si="10"/>
        <v>#DIV/0!</v>
      </c>
      <c r="AZ32" s="59" t="e">
        <f t="shared" si="44"/>
        <v>#DIV/0!</v>
      </c>
      <c r="BA32" s="67" t="e">
        <f t="shared" si="45"/>
        <v>#DIV/0!</v>
      </c>
      <c r="BB32" s="68" t="e">
        <f t="shared" si="46"/>
        <v>#DIV/0!</v>
      </c>
      <c r="BC32" s="84"/>
      <c r="BD32" s="78" t="e">
        <f t="shared" si="11"/>
        <v>#DIV/0!</v>
      </c>
      <c r="BE32" s="59" t="e">
        <f t="shared" si="47"/>
        <v>#DIV/0!</v>
      </c>
      <c r="BF32" s="67" t="e">
        <f t="shared" si="48"/>
        <v>#DIV/0!</v>
      </c>
      <c r="BG32" s="68" t="e">
        <f t="shared" si="49"/>
        <v>#DIV/0!</v>
      </c>
      <c r="BH32" s="81"/>
      <c r="BI32" s="78" t="e">
        <f t="shared" si="12"/>
        <v>#DIV/0!</v>
      </c>
      <c r="BJ32" s="59" t="e">
        <f t="shared" si="50"/>
        <v>#DIV/0!</v>
      </c>
      <c r="BK32" s="60" t="e">
        <f t="shared" si="51"/>
        <v>#DIV/0!</v>
      </c>
      <c r="BL32" s="61" t="e">
        <f t="shared" si="52"/>
        <v>#DIV/0!</v>
      </c>
      <c r="BM32" s="81"/>
      <c r="BN32" s="78" t="e">
        <f t="shared" si="13"/>
        <v>#DIV/0!</v>
      </c>
      <c r="BO32" s="59" t="e">
        <f t="shared" si="53"/>
        <v>#DIV/0!</v>
      </c>
      <c r="BP32" s="60" t="e">
        <f t="shared" si="54"/>
        <v>#DIV/0!</v>
      </c>
      <c r="BQ32" s="61" t="e">
        <f t="shared" si="55"/>
        <v>#DIV/0!</v>
      </c>
      <c r="BR32" s="81"/>
      <c r="BS32" s="78" t="e">
        <f t="shared" si="14"/>
        <v>#DIV/0!</v>
      </c>
      <c r="BT32" s="59" t="e">
        <f t="shared" si="56"/>
        <v>#DIV/0!</v>
      </c>
      <c r="BU32" s="60" t="e">
        <f t="shared" si="57"/>
        <v>#DIV/0!</v>
      </c>
      <c r="BV32" s="61" t="e">
        <f t="shared" si="58"/>
        <v>#DIV/0!</v>
      </c>
      <c r="BW32" s="85"/>
    </row>
    <row r="33" spans="1:75" x14ac:dyDescent="0.25">
      <c r="A33" s="86" t="s">
        <v>46</v>
      </c>
      <c r="B33" s="87" t="e">
        <f>SUM(B5:B32)</f>
        <v>#DIV/0!</v>
      </c>
      <c r="C33" s="56"/>
      <c r="D33" s="72" t="e">
        <f>SUM(D5:D32)</f>
        <v>#DIV/0!</v>
      </c>
      <c r="E33" s="88" t="e">
        <f>SUM(E5:E32)</f>
        <v>#DIV/0!</v>
      </c>
      <c r="F33" s="89"/>
      <c r="G33" s="89"/>
      <c r="H33" s="89"/>
      <c r="I33" s="90"/>
      <c r="J33" s="72"/>
      <c r="K33" s="89"/>
      <c r="L33" s="89"/>
      <c r="M33" s="89"/>
      <c r="N33" s="90"/>
      <c r="O33" s="72"/>
      <c r="P33" s="89"/>
      <c r="Q33" s="89"/>
      <c r="R33" s="89"/>
      <c r="S33" s="90"/>
      <c r="T33" s="72"/>
      <c r="U33" s="89"/>
      <c r="V33" s="89"/>
      <c r="W33" s="89"/>
      <c r="X33" s="90"/>
      <c r="Y33" s="72"/>
      <c r="Z33" s="89"/>
      <c r="AA33" s="89"/>
      <c r="AB33" s="89"/>
      <c r="AC33" s="90"/>
      <c r="AD33" s="72"/>
      <c r="AE33" s="89"/>
      <c r="AF33" s="89"/>
      <c r="AG33" s="89"/>
      <c r="AH33" s="90"/>
      <c r="AI33" s="91"/>
      <c r="AJ33" s="92"/>
      <c r="AK33" s="92"/>
      <c r="AL33" s="92"/>
      <c r="AM33" s="56"/>
      <c r="AN33" s="72"/>
      <c r="AO33" s="89"/>
      <c r="AP33" s="89"/>
      <c r="AQ33" s="89"/>
      <c r="AR33" s="90"/>
      <c r="AS33" s="72"/>
      <c r="AT33" s="89"/>
      <c r="AU33" s="89"/>
      <c r="AV33" s="89"/>
      <c r="AW33" s="90"/>
      <c r="AX33" s="72"/>
      <c r="AY33" s="89"/>
      <c r="AZ33" s="89"/>
      <c r="BA33" s="89"/>
      <c r="BB33" s="90"/>
      <c r="BC33" s="72"/>
      <c r="BD33" s="89"/>
      <c r="BE33" s="89"/>
      <c r="BF33" s="89"/>
      <c r="BG33" s="90"/>
      <c r="BH33" s="72"/>
      <c r="BI33" s="89"/>
      <c r="BJ33" s="59" t="e">
        <f t="shared" si="50"/>
        <v>#DIV/0!</v>
      </c>
      <c r="BK33" s="89"/>
      <c r="BL33" s="90"/>
      <c r="BM33" s="72"/>
      <c r="BN33" s="89"/>
      <c r="BO33" s="89"/>
      <c r="BP33" s="89"/>
      <c r="BQ33" s="90"/>
      <c r="BR33" s="72"/>
      <c r="BS33" s="89"/>
      <c r="BT33" s="89"/>
      <c r="BU33" s="89"/>
      <c r="BV33" s="90"/>
      <c r="BW33" s="93"/>
    </row>
    <row r="34" spans="1:75" ht="30.75" thickBot="1" x14ac:dyDescent="0.3">
      <c r="A34" s="94" t="s">
        <v>77</v>
      </c>
      <c r="B34" s="95">
        <f>+'repartition des sièges'!O20</f>
        <v>0</v>
      </c>
      <c r="C34" s="96" t="s">
        <v>78</v>
      </c>
      <c r="D34" s="97" t="e">
        <f>B34-D33</f>
        <v>#DIV/0!</v>
      </c>
      <c r="E34" s="98"/>
      <c r="F34" s="99"/>
      <c r="G34" s="99"/>
      <c r="H34" s="99"/>
      <c r="I34" s="100" t="e">
        <f>SUM(I5:I33)</f>
        <v>#DIV/0!</v>
      </c>
      <c r="J34" s="97" t="e">
        <f>D34-I34</f>
        <v>#DIV/0!</v>
      </c>
      <c r="K34" s="99"/>
      <c r="L34" s="99"/>
      <c r="M34" s="99"/>
      <c r="N34" s="100" t="e">
        <f>SUM(N5:N33)</f>
        <v>#DIV/0!</v>
      </c>
      <c r="O34" s="97" t="e">
        <f>J34-N34</f>
        <v>#DIV/0!</v>
      </c>
      <c r="P34" s="99"/>
      <c r="Q34" s="99"/>
      <c r="R34" s="99"/>
      <c r="S34" s="100" t="e">
        <f>SUM(S5:S33)</f>
        <v>#DIV/0!</v>
      </c>
      <c r="T34" s="97" t="e">
        <f>O34-S34</f>
        <v>#DIV/0!</v>
      </c>
      <c r="U34" s="99"/>
      <c r="V34" s="99"/>
      <c r="W34" s="99"/>
      <c r="X34" s="100" t="e">
        <f>SUM(X5:X33)</f>
        <v>#DIV/0!</v>
      </c>
      <c r="Y34" s="97" t="e">
        <f>T34-X34</f>
        <v>#DIV/0!</v>
      </c>
      <c r="Z34" s="98"/>
      <c r="AA34" s="98"/>
      <c r="AB34" s="98"/>
      <c r="AC34" s="100" t="e">
        <f>SUM(AC5:AC33)</f>
        <v>#DIV/0!</v>
      </c>
      <c r="AD34" s="97" t="e">
        <f>Y34-AC34</f>
        <v>#DIV/0!</v>
      </c>
      <c r="AE34" s="98"/>
      <c r="AF34" s="98"/>
      <c r="AG34" s="98"/>
      <c r="AH34" s="100" t="e">
        <f>SUM(AH5:AH33)</f>
        <v>#DIV/0!</v>
      </c>
      <c r="AI34" s="101" t="e">
        <f>AD34-AH34</f>
        <v>#DIV/0!</v>
      </c>
      <c r="AJ34" s="102"/>
      <c r="AK34" s="102"/>
      <c r="AL34" s="102"/>
      <c r="AM34" s="88" t="e">
        <f>SUM(AM5:AM33)</f>
        <v>#DIV/0!</v>
      </c>
      <c r="AN34" s="97" t="e">
        <f>AI34-AM34</f>
        <v>#DIV/0!</v>
      </c>
      <c r="AO34" s="98"/>
      <c r="AP34" s="98"/>
      <c r="AQ34" s="98"/>
      <c r="AR34" s="100" t="e">
        <f>SUM(AR5:AR33)</f>
        <v>#DIV/0!</v>
      </c>
      <c r="AS34" s="97" t="e">
        <f>AN34-AR34</f>
        <v>#DIV/0!</v>
      </c>
      <c r="AT34" s="98"/>
      <c r="AU34" s="98"/>
      <c r="AV34" s="98"/>
      <c r="AW34" s="100" t="e">
        <f>SUM(AW5:AW33)</f>
        <v>#DIV/0!</v>
      </c>
      <c r="AX34" s="97" t="e">
        <f>AS34-AW34</f>
        <v>#DIV/0!</v>
      </c>
      <c r="AY34" s="98"/>
      <c r="AZ34" s="98"/>
      <c r="BA34" s="98"/>
      <c r="BB34" s="100" t="e">
        <f>SUM(BB5:BB33)</f>
        <v>#DIV/0!</v>
      </c>
      <c r="BC34" s="97" t="e">
        <f>AX34-BB34</f>
        <v>#DIV/0!</v>
      </c>
      <c r="BD34" s="98"/>
      <c r="BE34" s="98"/>
      <c r="BF34" s="98"/>
      <c r="BG34" s="100" t="e">
        <f>SUM(BG5:BG33)</f>
        <v>#DIV/0!</v>
      </c>
      <c r="BH34" s="97" t="e">
        <f>BC34-BG34</f>
        <v>#DIV/0!</v>
      </c>
      <c r="BI34" s="98"/>
      <c r="BJ34" s="98"/>
      <c r="BK34" s="98"/>
      <c r="BL34" s="100" t="e">
        <f>SUM(BL5:BL33)</f>
        <v>#DIV/0!</v>
      </c>
      <c r="BM34" s="97" t="e">
        <f>BH34-BL34</f>
        <v>#DIV/0!</v>
      </c>
      <c r="BN34" s="98"/>
      <c r="BO34" s="98"/>
      <c r="BP34" s="99"/>
      <c r="BQ34" s="100" t="e">
        <f>SUM(BQ5:BQ33)</f>
        <v>#DIV/0!</v>
      </c>
      <c r="BR34" s="97" t="e">
        <f>BM34-BQ34</f>
        <v>#DIV/0!</v>
      </c>
      <c r="BS34" s="99"/>
      <c r="BT34" s="99"/>
      <c r="BU34" s="99"/>
      <c r="BV34" s="100" t="e">
        <f>SUM(BV5:BV33)</f>
        <v>#DIV/0!</v>
      </c>
      <c r="BW34" s="103" t="e">
        <f>BR34-BV34</f>
        <v>#DIV/0!</v>
      </c>
    </row>
    <row r="35" spans="1:75" x14ac:dyDescent="0.25">
      <c r="A35" s="104" t="s">
        <v>79</v>
      </c>
      <c r="B35" s="105" t="e">
        <f>'repartition des sièges'!C38/'REPARTITION CC'!B34</f>
        <v>#DIV/0!</v>
      </c>
    </row>
    <row r="36" spans="1:75" ht="15.75" thickBot="1" x14ac:dyDescent="0.3">
      <c r="A36" s="106" t="s">
        <v>80</v>
      </c>
      <c r="B36" s="107" t="e">
        <f>ROUNDUP(B35,0)</f>
        <v>#DIV/0!</v>
      </c>
    </row>
    <row r="37" spans="1:75" ht="13.5" customHeight="1" x14ac:dyDescent="0.25"/>
  </sheetData>
  <sheetProtection password="EF43" sheet="1" objects="1" scenarios="1" selectLockedCells="1" selectUnlockedCells="1"/>
  <conditionalFormatting sqref="D34">
    <cfRule type="cellIs" dxfId="3" priority="1" stopIfTrue="1" operator="greaterThan">
      <formula>13</formula>
    </cfRule>
  </conditionalFormatting>
  <conditionalFormatting sqref="B5:B24">
    <cfRule type="cellIs" dxfId="2" priority="5" operator="between">
      <formula>$U$5</formula>
      <formula>$U$6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X19"/>
  <sheetViews>
    <sheetView workbookViewId="0">
      <selection activeCell="J5" sqref="J5:J14"/>
    </sheetView>
  </sheetViews>
  <sheetFormatPr baseColWidth="10" defaultRowHeight="15" x14ac:dyDescent="0.25"/>
  <cols>
    <col min="1" max="1" width="18.42578125" style="45" bestFit="1" customWidth="1"/>
    <col min="2" max="16384" width="11.42578125" style="45"/>
  </cols>
  <sheetData>
    <row r="3" spans="1:76" ht="15.75" thickBot="1" x14ac:dyDescent="0.3">
      <c r="A3" s="44" t="s">
        <v>42</v>
      </c>
    </row>
    <row r="4" spans="1:76" ht="37.5" customHeight="1" x14ac:dyDescent="0.25">
      <c r="A4" s="46" t="s">
        <v>81</v>
      </c>
      <c r="B4" s="47" t="s">
        <v>43</v>
      </c>
      <c r="C4" s="46"/>
      <c r="D4" s="46" t="s">
        <v>44</v>
      </c>
      <c r="E4" s="46" t="s">
        <v>45</v>
      </c>
      <c r="F4" s="46" t="s">
        <v>46</v>
      </c>
      <c r="G4" s="48" t="s">
        <v>47</v>
      </c>
      <c r="H4" s="48"/>
      <c r="I4" s="48" t="s">
        <v>48</v>
      </c>
      <c r="J4" s="49" t="s">
        <v>49</v>
      </c>
      <c r="K4" s="50" t="s">
        <v>50</v>
      </c>
      <c r="L4" s="48" t="s">
        <v>47</v>
      </c>
      <c r="M4" s="48"/>
      <c r="N4" s="48" t="s">
        <v>51</v>
      </c>
      <c r="O4" s="49" t="s">
        <v>52</v>
      </c>
      <c r="P4" s="50" t="s">
        <v>50</v>
      </c>
      <c r="Q4" s="48" t="s">
        <v>47</v>
      </c>
      <c r="R4" s="48"/>
      <c r="S4" s="48" t="s">
        <v>53</v>
      </c>
      <c r="T4" s="49" t="s">
        <v>54</v>
      </c>
      <c r="U4" s="50" t="s">
        <v>50</v>
      </c>
      <c r="V4" s="48" t="s">
        <v>47</v>
      </c>
      <c r="W4" s="48"/>
      <c r="X4" s="48" t="s">
        <v>55</v>
      </c>
      <c r="Y4" s="49" t="s">
        <v>56</v>
      </c>
      <c r="Z4" s="50" t="s">
        <v>50</v>
      </c>
      <c r="AA4" s="48" t="s">
        <v>47</v>
      </c>
      <c r="AB4" s="48"/>
      <c r="AC4" s="48" t="s">
        <v>57</v>
      </c>
      <c r="AD4" s="49" t="s">
        <v>58</v>
      </c>
      <c r="AE4" s="50" t="s">
        <v>50</v>
      </c>
      <c r="AF4" s="48" t="s">
        <v>47</v>
      </c>
      <c r="AG4" s="48"/>
      <c r="AH4" s="48" t="s">
        <v>59</v>
      </c>
      <c r="AI4" s="49" t="s">
        <v>60</v>
      </c>
      <c r="AJ4" s="51" t="s">
        <v>50</v>
      </c>
      <c r="AK4" s="52" t="s">
        <v>47</v>
      </c>
      <c r="AL4" s="52"/>
      <c r="AM4" s="52" t="s">
        <v>61</v>
      </c>
      <c r="AN4" s="53" t="s">
        <v>62</v>
      </c>
      <c r="AO4" s="50" t="s">
        <v>50</v>
      </c>
      <c r="AP4" s="48" t="s">
        <v>47</v>
      </c>
      <c r="AQ4" s="48"/>
      <c r="AR4" s="48" t="s">
        <v>63</v>
      </c>
      <c r="AS4" s="49" t="s">
        <v>64</v>
      </c>
      <c r="AT4" s="50" t="s">
        <v>50</v>
      </c>
      <c r="AU4" s="48" t="s">
        <v>47</v>
      </c>
      <c r="AV4" s="48"/>
      <c r="AW4" s="48" t="s">
        <v>65</v>
      </c>
      <c r="AX4" s="49" t="s">
        <v>66</v>
      </c>
      <c r="AY4" s="50" t="s">
        <v>50</v>
      </c>
      <c r="AZ4" s="48" t="s">
        <v>47</v>
      </c>
      <c r="BA4" s="48"/>
      <c r="BB4" s="48" t="s">
        <v>67</v>
      </c>
      <c r="BC4" s="49" t="s">
        <v>68</v>
      </c>
      <c r="BD4" s="50" t="s">
        <v>50</v>
      </c>
      <c r="BE4" s="48" t="s">
        <v>47</v>
      </c>
      <c r="BF4" s="48"/>
      <c r="BG4" s="48" t="s">
        <v>69</v>
      </c>
      <c r="BH4" s="49" t="s">
        <v>70</v>
      </c>
      <c r="BI4" s="50" t="s">
        <v>50</v>
      </c>
      <c r="BJ4" s="48" t="s">
        <v>47</v>
      </c>
      <c r="BK4" s="48"/>
      <c r="BL4" s="48" t="s">
        <v>71</v>
      </c>
      <c r="BM4" s="49" t="s">
        <v>72</v>
      </c>
      <c r="BN4" s="50" t="s">
        <v>50</v>
      </c>
      <c r="BO4" s="48" t="s">
        <v>47</v>
      </c>
      <c r="BP4" s="48"/>
      <c r="BQ4" s="48" t="s">
        <v>73</v>
      </c>
      <c r="BR4" s="49" t="s">
        <v>74</v>
      </c>
      <c r="BS4" s="50" t="s">
        <v>50</v>
      </c>
      <c r="BT4" s="48" t="s">
        <v>47</v>
      </c>
      <c r="BU4" s="48"/>
      <c r="BV4" s="48" t="s">
        <v>75</v>
      </c>
      <c r="BW4" s="49" t="s">
        <v>76</v>
      </c>
      <c r="BX4" s="54" t="s">
        <v>50</v>
      </c>
    </row>
    <row r="5" spans="1:76" x14ac:dyDescent="0.25">
      <c r="A5" s="45">
        <v>1</v>
      </c>
      <c r="B5" s="55">
        <f>IF(C5="O",+'repartition des sièges'!C27,0)</f>
        <v>0</v>
      </c>
      <c r="C5" s="120" t="str">
        <f>'repartition des sièges'!G27</f>
        <v/>
      </c>
      <c r="D5" s="124" t="str">
        <f>IF(C5="","0",B5/$B$18)</f>
        <v>0</v>
      </c>
      <c r="E5" s="57">
        <f>ROUNDDOWN(D5,0)</f>
        <v>0</v>
      </c>
      <c r="F5" s="58">
        <f t="shared" ref="F5:F14" si="0">E5+J5+O5+T5+Y5+AD5+AI5+AN5+AS5+AX5+BC5+BH5+BM5+BR5+BW5</f>
        <v>0</v>
      </c>
      <c r="G5" s="59">
        <f>B5/(E5+1)</f>
        <v>0</v>
      </c>
      <c r="H5" s="59">
        <f t="shared" ref="H5:H14" si="1">IF($E$16&gt;0,1,0)</f>
        <v>0</v>
      </c>
      <c r="I5" s="60">
        <f t="shared" ref="I5:I14" si="2">IF(G5=MAX($G$5:$G$14),1,0)</f>
        <v>1</v>
      </c>
      <c r="J5" s="61">
        <f>IF($E$16&gt;0,IF(I5&lt;1,0,I5),0)</f>
        <v>0</v>
      </c>
      <c r="K5" s="62" t="str">
        <f t="shared" ref="K5:K14" si="3">+IF($K$16&gt;0,$K$16,"0")</f>
        <v>0</v>
      </c>
      <c r="L5" s="59">
        <f t="shared" ref="L5:L14" si="4">B5/(E5+J5+1)</f>
        <v>0</v>
      </c>
      <c r="M5" s="59">
        <f t="shared" ref="M5:M14" si="5">IF($K$16&gt;0,1,0)</f>
        <v>0</v>
      </c>
      <c r="N5" s="60">
        <f>IF(L5=MAX($L$5:$L14),1,0)</f>
        <v>1</v>
      </c>
      <c r="O5" s="61">
        <f>IF((M5+N5=2),N5,0)</f>
        <v>0</v>
      </c>
      <c r="P5" s="62"/>
      <c r="Q5" s="59">
        <f t="shared" ref="Q5:Q14" si="6">B5/(E5+J5+O5+1)</f>
        <v>0</v>
      </c>
      <c r="R5" s="59">
        <f t="shared" ref="R5:R14" si="7">IF($P$16&gt;0,1,0)</f>
        <v>0</v>
      </c>
      <c r="S5" s="60">
        <f t="shared" ref="S5:S14" si="8">IF(Q5=MAX($Q$5:$Q$14),1,0)</f>
        <v>1</v>
      </c>
      <c r="T5" s="61">
        <f>IF((S5+R5=2),S5,0)</f>
        <v>0</v>
      </c>
      <c r="U5" s="62"/>
      <c r="V5" s="59">
        <f t="shared" ref="V5:V14" si="9">B5/(E5+J5+O5+T5+1)</f>
        <v>0</v>
      </c>
      <c r="W5" s="59">
        <f t="shared" ref="W5:W14" si="10">IF($U$16&gt;0,1,0)</f>
        <v>0</v>
      </c>
      <c r="X5" s="60">
        <f t="shared" ref="X5:X14" si="11">IF(V5=MAX($V$5:$V$14),1,0)</f>
        <v>1</v>
      </c>
      <c r="Y5" s="61">
        <f>IF((X5+W5=2),X5,0)</f>
        <v>0</v>
      </c>
      <c r="Z5" s="62"/>
      <c r="AA5" s="59">
        <f t="shared" ref="AA5:AA14" si="12">B5/(E5+J5+O5+T5+Y5+1)</f>
        <v>0</v>
      </c>
      <c r="AB5" s="59">
        <f t="shared" ref="AB5:AB14" si="13">IF($Z$16&gt;0,1,0)</f>
        <v>0</v>
      </c>
      <c r="AC5" s="60">
        <f t="shared" ref="AC5:AC14" si="14">IF(AA5=MAX($AA$5:$AA$14),1,0)</f>
        <v>1</v>
      </c>
      <c r="AD5" s="61">
        <f>IF((AC5+AB5=2),AC5,0)</f>
        <v>0</v>
      </c>
      <c r="AE5" s="62"/>
      <c r="AF5" s="59">
        <f t="shared" ref="AF5:AF14" si="15">B5/(E5+J5+O5+T5+Y5+AD5+1)</f>
        <v>0</v>
      </c>
      <c r="AG5" s="59">
        <f t="shared" ref="AG5:AG14" si="16">IF($AE$16&gt;0,1,0)</f>
        <v>0</v>
      </c>
      <c r="AH5" s="60">
        <f t="shared" ref="AH5:AH14" si="17">IF(AF5=MAX($AF$5:$AF$14),1,0)</f>
        <v>1</v>
      </c>
      <c r="AI5" s="61">
        <f>IF((AG5+AH5=2),AH5,0)</f>
        <v>0</v>
      </c>
      <c r="AJ5" s="63">
        <f t="shared" ref="AJ5:AJ14" si="18">B5/(E5+J5+O5+T5+Y5+AD5+AI5+1)</f>
        <v>0</v>
      </c>
      <c r="AK5" s="64">
        <f t="shared" ref="AK5:AK14" si="19">B5/(E5+J5+O5+T5+Y5+AD5+AI5+1)</f>
        <v>0</v>
      </c>
      <c r="AL5" s="64">
        <f t="shared" ref="AL5:AL14" si="20">IF($AJ$16&gt;0,1,0)</f>
        <v>0</v>
      </c>
      <c r="AM5" s="65">
        <f t="shared" ref="AM5:AM14" si="21">IF(AK5=MAX($AK$5:$AK$14),1,0)</f>
        <v>1</v>
      </c>
      <c r="AN5" s="66">
        <f>IF((AL5+AM5=2),AM5,0)</f>
        <v>0</v>
      </c>
      <c r="AO5" s="62"/>
      <c r="AP5" s="59">
        <f t="shared" ref="AP5:AP14" si="22">B5/(E5+J5+O5+T5+Y5+AD5+AI5+AN5+1)</f>
        <v>0</v>
      </c>
      <c r="AQ5" s="59">
        <f t="shared" ref="AQ5:AQ14" si="23">IF($AO$16&gt;0,1,0)</f>
        <v>0</v>
      </c>
      <c r="AR5" s="67">
        <f t="shared" ref="AR5:AR14" si="24">IF(AP5=MAX($AP$5:$AP$14),1,0)</f>
        <v>1</v>
      </c>
      <c r="AS5" s="68">
        <f>IF((AQ5+AR5=2),AR5,0)</f>
        <v>0</v>
      </c>
      <c r="AT5" s="69"/>
      <c r="AU5" s="59">
        <f t="shared" ref="AU5:AU14" si="25">B5/(E5+J5+O5+T5+Y5+AD5+AI5+AN5+AS5+1)</f>
        <v>0</v>
      </c>
      <c r="AV5" s="59">
        <f t="shared" ref="AV5:AV14" si="26">IF($AT$16&gt;0,1,0)</f>
        <v>0</v>
      </c>
      <c r="AW5" s="67">
        <f t="shared" ref="AW5:AW14" si="27">IF(AU5=MAX($AU$5:$AU$14),1,0)</f>
        <v>1</v>
      </c>
      <c r="AX5" s="68">
        <f>IF((AV5+AW5=2),AW5,0)</f>
        <v>0</v>
      </c>
      <c r="AY5" s="69"/>
      <c r="AZ5" s="59">
        <f t="shared" ref="AZ5:AZ14" si="28">B5/(E5+J5+O5+T5+Y5+AD5+AI5+AN5+AS5+AX5+1)</f>
        <v>0</v>
      </c>
      <c r="BA5" s="59">
        <f t="shared" ref="BA5:BA14" si="29">IF($AY$16&gt;0,1,0)</f>
        <v>0</v>
      </c>
      <c r="BB5" s="67">
        <f t="shared" ref="BB5:BB14" si="30">IF(AZ5=MAX($AZ$5:$AZ$14),1,0)</f>
        <v>1</v>
      </c>
      <c r="BC5" s="68">
        <f>IF((BA5+BB5=2),BB5,0)</f>
        <v>0</v>
      </c>
      <c r="BD5" s="69"/>
      <c r="BE5" s="59">
        <f t="shared" ref="BE5:BE14" si="31">B5/(E5+J5+O5+T5+Y5+AD5+AI5+AN5+AS5+AX5+BC5+1)</f>
        <v>0</v>
      </c>
      <c r="BF5" s="59">
        <f t="shared" ref="BF5:BF14" si="32">IF($BD$16&gt;0,1,0)</f>
        <v>0</v>
      </c>
      <c r="BG5" s="67">
        <f t="shared" ref="BG5:BG14" si="33">IF(BE5=MAX($BE$5:$BE$14),1,0)</f>
        <v>1</v>
      </c>
      <c r="BH5" s="68">
        <f>IF((BF5+BG5=2),BG5,0)</f>
        <v>0</v>
      </c>
      <c r="BI5" s="62"/>
      <c r="BJ5" s="59">
        <f t="shared" ref="BJ5:BJ14" si="34">B5/(E5+J5+O5+T5+Y5+AD5+AI5+AN5+AS5+AX5+BC5+BH5+1)</f>
        <v>0</v>
      </c>
      <c r="BK5" s="59">
        <f t="shared" ref="BK5:BK15" si="35">IF($BI$16&gt;0,1,0)</f>
        <v>0</v>
      </c>
      <c r="BL5" s="60">
        <f t="shared" ref="BL5:BL14" si="36">IF(BJ5=MAX($BJ$5:$BJ$14),1,0)</f>
        <v>1</v>
      </c>
      <c r="BM5" s="61">
        <f>IF((BK5+BL5=2),BL5,0)</f>
        <v>0</v>
      </c>
      <c r="BN5" s="62"/>
      <c r="BO5" s="59">
        <f t="shared" ref="BO5:BO14" si="37">B5/(E5+J5+O5+T5+Y5+AD5+AI5+AN5+AS5+AX5+BC5+BH5+BM5+1)</f>
        <v>0</v>
      </c>
      <c r="BP5" s="59">
        <f t="shared" ref="BP5:BP14" si="38">IF($BN$16&gt;0,1,0)</f>
        <v>0</v>
      </c>
      <c r="BQ5" s="60">
        <f t="shared" ref="BQ5:BQ14" si="39">IF(BO5=MAX($BO$5:$BO$14),1,0)</f>
        <v>1</v>
      </c>
      <c r="BR5" s="61">
        <f>IF((BP5+BQ5=2),BQ5,0)</f>
        <v>0</v>
      </c>
      <c r="BS5" s="62"/>
      <c r="BT5" s="59">
        <f t="shared" ref="BT5:BT14" si="40">B5/(E5+J5+O5+T5+Y5+AD5+AI5+AN5+AS5+AX5+BC5+BH5+BM5+BR5+1)</f>
        <v>0</v>
      </c>
      <c r="BU5" s="59">
        <f t="shared" ref="BU5:BU14" si="41">IF($BS$16&gt;0,1,0)</f>
        <v>0</v>
      </c>
      <c r="BV5" s="60">
        <f t="shared" ref="BV5:BV14" si="42">IF(BT5=MAX($BT$5:$BT$14),1,0)</f>
        <v>1</v>
      </c>
      <c r="BW5" s="61">
        <f>IF((BU5+BV5=2),BV5,0)</f>
        <v>0</v>
      </c>
      <c r="BX5" s="70"/>
    </row>
    <row r="6" spans="1:76" x14ac:dyDescent="0.25">
      <c r="A6" s="45">
        <v>2</v>
      </c>
      <c r="B6" s="55">
        <f>IF(C6="O",+'repartition des sièges'!C28,0)</f>
        <v>0</v>
      </c>
      <c r="C6" s="120" t="str">
        <f>'repartition des sièges'!G28</f>
        <v/>
      </c>
      <c r="D6" s="124" t="str">
        <f t="shared" ref="D6:D14" si="43">IF(C6="","0",B6/$B$18)</f>
        <v>0</v>
      </c>
      <c r="E6" s="57">
        <f t="shared" ref="E6:E14" si="44">ROUNDDOWN(D6,0)</f>
        <v>0</v>
      </c>
      <c r="F6" s="58">
        <f t="shared" si="0"/>
        <v>0</v>
      </c>
      <c r="G6" s="59">
        <f>B6/(E6+1)</f>
        <v>0</v>
      </c>
      <c r="H6" s="59">
        <f t="shared" si="1"/>
        <v>0</v>
      </c>
      <c r="I6" s="60">
        <f t="shared" si="2"/>
        <v>1</v>
      </c>
      <c r="J6" s="61">
        <f t="shared" ref="J6:J14" si="45">IF($E$16&gt;0,IF(I6&lt;1,0,I6),0)</f>
        <v>0</v>
      </c>
      <c r="K6" s="62" t="str">
        <f t="shared" si="3"/>
        <v>0</v>
      </c>
      <c r="L6" s="59">
        <f t="shared" si="4"/>
        <v>0</v>
      </c>
      <c r="M6" s="59">
        <f t="shared" si="5"/>
        <v>0</v>
      </c>
      <c r="N6" s="60">
        <f>IF(L6=MAX($L$5:$L15),1,0)</f>
        <v>1</v>
      </c>
      <c r="O6" s="61">
        <f t="shared" ref="O6:O14" si="46">IF((M6+N6=2),N6,0)</f>
        <v>0</v>
      </c>
      <c r="P6" s="62"/>
      <c r="Q6" s="59">
        <f t="shared" si="6"/>
        <v>0</v>
      </c>
      <c r="R6" s="59">
        <f t="shared" si="7"/>
        <v>0</v>
      </c>
      <c r="S6" s="60">
        <f t="shared" si="8"/>
        <v>1</v>
      </c>
      <c r="T6" s="61">
        <f t="shared" ref="T6:T14" si="47">IF((S6+R6=2),S6,0)</f>
        <v>0</v>
      </c>
      <c r="U6" s="62"/>
      <c r="V6" s="59">
        <f t="shared" si="9"/>
        <v>0</v>
      </c>
      <c r="W6" s="59">
        <f t="shared" si="10"/>
        <v>0</v>
      </c>
      <c r="X6" s="60">
        <f t="shared" si="11"/>
        <v>1</v>
      </c>
      <c r="Y6" s="61">
        <f t="shared" ref="Y6:Y14" si="48">IF((X6+W6=2),X6,0)</f>
        <v>0</v>
      </c>
      <c r="Z6" s="62"/>
      <c r="AA6" s="59">
        <f t="shared" si="12"/>
        <v>0</v>
      </c>
      <c r="AB6" s="59">
        <f t="shared" si="13"/>
        <v>0</v>
      </c>
      <c r="AC6" s="60">
        <f t="shared" si="14"/>
        <v>1</v>
      </c>
      <c r="AD6" s="61">
        <f t="shared" ref="AD6:AD14" si="49">IF((AC6+AB6=2),AC6,0)</f>
        <v>0</v>
      </c>
      <c r="AE6" s="62"/>
      <c r="AF6" s="59">
        <f t="shared" si="15"/>
        <v>0</v>
      </c>
      <c r="AG6" s="59">
        <f t="shared" si="16"/>
        <v>0</v>
      </c>
      <c r="AH6" s="60">
        <f t="shared" si="17"/>
        <v>1</v>
      </c>
      <c r="AI6" s="61">
        <f t="shared" ref="AI6:AI14" si="50">IF((AG6+AH6=2),AH6,0)</f>
        <v>0</v>
      </c>
      <c r="AJ6" s="63">
        <f t="shared" si="18"/>
        <v>0</v>
      </c>
      <c r="AK6" s="64">
        <f t="shared" si="19"/>
        <v>0</v>
      </c>
      <c r="AL6" s="64">
        <f t="shared" si="20"/>
        <v>0</v>
      </c>
      <c r="AM6" s="65">
        <f t="shared" si="21"/>
        <v>1</v>
      </c>
      <c r="AN6" s="66">
        <f t="shared" ref="AN6:AN14" si="51">IF((AL6+AM6=2),AM6,0)</f>
        <v>0</v>
      </c>
      <c r="AO6" s="62"/>
      <c r="AP6" s="59">
        <f t="shared" si="22"/>
        <v>0</v>
      </c>
      <c r="AQ6" s="59">
        <f t="shared" si="23"/>
        <v>0</v>
      </c>
      <c r="AR6" s="67">
        <f t="shared" si="24"/>
        <v>1</v>
      </c>
      <c r="AS6" s="68">
        <f t="shared" ref="AS6:AS14" si="52">IF((AQ6+AR6=2),AR6,0)</f>
        <v>0</v>
      </c>
      <c r="AT6" s="69"/>
      <c r="AU6" s="59">
        <f t="shared" si="25"/>
        <v>0</v>
      </c>
      <c r="AV6" s="59">
        <f t="shared" si="26"/>
        <v>0</v>
      </c>
      <c r="AW6" s="67">
        <f t="shared" si="27"/>
        <v>1</v>
      </c>
      <c r="AX6" s="68">
        <f t="shared" ref="AX6:AX14" si="53">IF((AV6+AW6=2),AW6,0)</f>
        <v>0</v>
      </c>
      <c r="AY6" s="69"/>
      <c r="AZ6" s="59">
        <f t="shared" si="28"/>
        <v>0</v>
      </c>
      <c r="BA6" s="59">
        <f t="shared" si="29"/>
        <v>0</v>
      </c>
      <c r="BB6" s="67">
        <f t="shared" si="30"/>
        <v>1</v>
      </c>
      <c r="BC6" s="68">
        <f t="shared" ref="BC6:BC14" si="54">IF((BA6+BB6=2),BB6,0)</f>
        <v>0</v>
      </c>
      <c r="BD6" s="69"/>
      <c r="BE6" s="59">
        <f t="shared" si="31"/>
        <v>0</v>
      </c>
      <c r="BF6" s="59">
        <f t="shared" si="32"/>
        <v>0</v>
      </c>
      <c r="BG6" s="67">
        <f t="shared" si="33"/>
        <v>1</v>
      </c>
      <c r="BH6" s="68">
        <f t="shared" ref="BH6:BH14" si="55">IF((BF6+BG6=2),BG6,0)</f>
        <v>0</v>
      </c>
      <c r="BI6" s="62"/>
      <c r="BJ6" s="59">
        <f t="shared" si="34"/>
        <v>0</v>
      </c>
      <c r="BK6" s="59">
        <f t="shared" si="35"/>
        <v>0</v>
      </c>
      <c r="BL6" s="60">
        <f t="shared" si="36"/>
        <v>1</v>
      </c>
      <c r="BM6" s="61">
        <f t="shared" ref="BM6:BM14" si="56">IF((BK6+BL6=2),BL6,0)</f>
        <v>0</v>
      </c>
      <c r="BN6" s="62"/>
      <c r="BO6" s="59">
        <f t="shared" si="37"/>
        <v>0</v>
      </c>
      <c r="BP6" s="59">
        <f t="shared" si="38"/>
        <v>0</v>
      </c>
      <c r="BQ6" s="60">
        <f t="shared" si="39"/>
        <v>1</v>
      </c>
      <c r="BR6" s="61">
        <f t="shared" ref="BR6:BR14" si="57">IF((BP6+BQ6=2),BQ6,0)</f>
        <v>0</v>
      </c>
      <c r="BS6" s="62"/>
      <c r="BT6" s="59">
        <f t="shared" si="40"/>
        <v>0</v>
      </c>
      <c r="BU6" s="59">
        <f t="shared" si="41"/>
        <v>0</v>
      </c>
      <c r="BV6" s="60">
        <f t="shared" si="42"/>
        <v>1</v>
      </c>
      <c r="BW6" s="61">
        <f t="shared" ref="BW6:BW14" si="58">IF((BU6+BV6=2),BV6,0)</f>
        <v>0</v>
      </c>
      <c r="BX6" s="70"/>
    </row>
    <row r="7" spans="1:76" x14ac:dyDescent="0.25">
      <c r="A7" s="45">
        <v>3</v>
      </c>
      <c r="B7" s="55">
        <f>IF(C7="O",+'repartition des sièges'!C29,0)</f>
        <v>0</v>
      </c>
      <c r="C7" s="120" t="str">
        <f>'repartition des sièges'!G29</f>
        <v/>
      </c>
      <c r="D7" s="124" t="str">
        <f t="shared" si="43"/>
        <v>0</v>
      </c>
      <c r="E7" s="57">
        <f t="shared" si="44"/>
        <v>0</v>
      </c>
      <c r="F7" s="58">
        <f t="shared" si="0"/>
        <v>0</v>
      </c>
      <c r="G7" s="59">
        <f t="shared" ref="G7:G14" si="59">B7/(E7+1)</f>
        <v>0</v>
      </c>
      <c r="H7" s="59">
        <f t="shared" si="1"/>
        <v>0</v>
      </c>
      <c r="I7" s="60">
        <f t="shared" si="2"/>
        <v>1</v>
      </c>
      <c r="J7" s="61">
        <f t="shared" si="45"/>
        <v>0</v>
      </c>
      <c r="K7" s="62" t="str">
        <f t="shared" si="3"/>
        <v>0</v>
      </c>
      <c r="L7" s="59">
        <f t="shared" si="4"/>
        <v>0</v>
      </c>
      <c r="M7" s="59">
        <f t="shared" si="5"/>
        <v>0</v>
      </c>
      <c r="N7" s="60">
        <f>IF(L7=MAX($L$5:$L16),1,0)</f>
        <v>1</v>
      </c>
      <c r="O7" s="61">
        <f t="shared" si="46"/>
        <v>0</v>
      </c>
      <c r="P7" s="62"/>
      <c r="Q7" s="59">
        <f t="shared" si="6"/>
        <v>0</v>
      </c>
      <c r="R7" s="59">
        <f t="shared" si="7"/>
        <v>0</v>
      </c>
      <c r="S7" s="60">
        <f t="shared" si="8"/>
        <v>1</v>
      </c>
      <c r="T7" s="61">
        <f t="shared" si="47"/>
        <v>0</v>
      </c>
      <c r="U7" s="62"/>
      <c r="V7" s="59">
        <f t="shared" si="9"/>
        <v>0</v>
      </c>
      <c r="W7" s="59">
        <f t="shared" si="10"/>
        <v>0</v>
      </c>
      <c r="X7" s="60">
        <f t="shared" si="11"/>
        <v>1</v>
      </c>
      <c r="Y7" s="61">
        <f t="shared" si="48"/>
        <v>0</v>
      </c>
      <c r="Z7" s="62"/>
      <c r="AA7" s="59">
        <f t="shared" si="12"/>
        <v>0</v>
      </c>
      <c r="AB7" s="59">
        <f t="shared" si="13"/>
        <v>0</v>
      </c>
      <c r="AC7" s="60">
        <f t="shared" si="14"/>
        <v>1</v>
      </c>
      <c r="AD7" s="61">
        <f t="shared" si="49"/>
        <v>0</v>
      </c>
      <c r="AE7" s="62"/>
      <c r="AF7" s="59">
        <f t="shared" si="15"/>
        <v>0</v>
      </c>
      <c r="AG7" s="59">
        <f t="shared" si="16"/>
        <v>0</v>
      </c>
      <c r="AH7" s="60">
        <f t="shared" si="17"/>
        <v>1</v>
      </c>
      <c r="AI7" s="61">
        <f t="shared" si="50"/>
        <v>0</v>
      </c>
      <c r="AJ7" s="63">
        <f t="shared" si="18"/>
        <v>0</v>
      </c>
      <c r="AK7" s="64">
        <f t="shared" si="19"/>
        <v>0</v>
      </c>
      <c r="AL7" s="64">
        <f t="shared" si="20"/>
        <v>0</v>
      </c>
      <c r="AM7" s="65">
        <f t="shared" si="21"/>
        <v>1</v>
      </c>
      <c r="AN7" s="66">
        <f t="shared" si="51"/>
        <v>0</v>
      </c>
      <c r="AO7" s="62"/>
      <c r="AP7" s="59">
        <f t="shared" si="22"/>
        <v>0</v>
      </c>
      <c r="AQ7" s="59">
        <f t="shared" si="23"/>
        <v>0</v>
      </c>
      <c r="AR7" s="67">
        <f t="shared" si="24"/>
        <v>1</v>
      </c>
      <c r="AS7" s="68">
        <f t="shared" si="52"/>
        <v>0</v>
      </c>
      <c r="AT7" s="69"/>
      <c r="AU7" s="59">
        <f t="shared" si="25"/>
        <v>0</v>
      </c>
      <c r="AV7" s="59">
        <f t="shared" si="26"/>
        <v>0</v>
      </c>
      <c r="AW7" s="67">
        <f t="shared" si="27"/>
        <v>1</v>
      </c>
      <c r="AX7" s="68">
        <f t="shared" si="53"/>
        <v>0</v>
      </c>
      <c r="AY7" s="69"/>
      <c r="AZ7" s="59">
        <f t="shared" si="28"/>
        <v>0</v>
      </c>
      <c r="BA7" s="59">
        <f t="shared" si="29"/>
        <v>0</v>
      </c>
      <c r="BB7" s="67">
        <f t="shared" si="30"/>
        <v>1</v>
      </c>
      <c r="BC7" s="68">
        <f t="shared" si="54"/>
        <v>0</v>
      </c>
      <c r="BD7" s="69"/>
      <c r="BE7" s="59">
        <f t="shared" si="31"/>
        <v>0</v>
      </c>
      <c r="BF7" s="59">
        <f t="shared" si="32"/>
        <v>0</v>
      </c>
      <c r="BG7" s="67">
        <f t="shared" si="33"/>
        <v>1</v>
      </c>
      <c r="BH7" s="68">
        <f t="shared" si="55"/>
        <v>0</v>
      </c>
      <c r="BI7" s="62"/>
      <c r="BJ7" s="59">
        <f t="shared" si="34"/>
        <v>0</v>
      </c>
      <c r="BK7" s="59">
        <f t="shared" si="35"/>
        <v>0</v>
      </c>
      <c r="BL7" s="60">
        <f t="shared" si="36"/>
        <v>1</v>
      </c>
      <c r="BM7" s="61">
        <f t="shared" si="56"/>
        <v>0</v>
      </c>
      <c r="BN7" s="62"/>
      <c r="BO7" s="59">
        <f t="shared" si="37"/>
        <v>0</v>
      </c>
      <c r="BP7" s="59">
        <f t="shared" si="38"/>
        <v>0</v>
      </c>
      <c r="BQ7" s="60">
        <f t="shared" si="39"/>
        <v>1</v>
      </c>
      <c r="BR7" s="61">
        <f t="shared" si="57"/>
        <v>0</v>
      </c>
      <c r="BS7" s="62"/>
      <c r="BT7" s="59">
        <f t="shared" si="40"/>
        <v>0</v>
      </c>
      <c r="BU7" s="59">
        <f t="shared" si="41"/>
        <v>0</v>
      </c>
      <c r="BV7" s="60">
        <f t="shared" si="42"/>
        <v>1</v>
      </c>
      <c r="BW7" s="61">
        <f t="shared" si="58"/>
        <v>0</v>
      </c>
      <c r="BX7" s="70"/>
    </row>
    <row r="8" spans="1:76" x14ac:dyDescent="0.25">
      <c r="A8" s="45">
        <v>4</v>
      </c>
      <c r="B8" s="55">
        <f>IF(C8="O",+'repartition des sièges'!C30,0)</f>
        <v>0</v>
      </c>
      <c r="C8" s="120" t="str">
        <f>'repartition des sièges'!G30</f>
        <v/>
      </c>
      <c r="D8" s="124" t="str">
        <f t="shared" si="43"/>
        <v>0</v>
      </c>
      <c r="E8" s="57">
        <f t="shared" si="44"/>
        <v>0</v>
      </c>
      <c r="F8" s="58">
        <f t="shared" si="0"/>
        <v>0</v>
      </c>
      <c r="G8" s="59">
        <f t="shared" si="59"/>
        <v>0</v>
      </c>
      <c r="H8" s="59">
        <f t="shared" si="1"/>
        <v>0</v>
      </c>
      <c r="I8" s="60">
        <f t="shared" si="2"/>
        <v>1</v>
      </c>
      <c r="J8" s="61">
        <f t="shared" si="45"/>
        <v>0</v>
      </c>
      <c r="K8" s="62" t="str">
        <f t="shared" si="3"/>
        <v>0</v>
      </c>
      <c r="L8" s="59">
        <f t="shared" si="4"/>
        <v>0</v>
      </c>
      <c r="M8" s="59">
        <f t="shared" si="5"/>
        <v>0</v>
      </c>
      <c r="N8" s="60">
        <f>IF(L8=MAX($L$5:$L17),1,0)</f>
        <v>1</v>
      </c>
      <c r="O8" s="61">
        <f t="shared" si="46"/>
        <v>0</v>
      </c>
      <c r="P8" s="62"/>
      <c r="Q8" s="59">
        <f t="shared" si="6"/>
        <v>0</v>
      </c>
      <c r="R8" s="59">
        <f t="shared" si="7"/>
        <v>0</v>
      </c>
      <c r="S8" s="60">
        <f t="shared" si="8"/>
        <v>1</v>
      </c>
      <c r="T8" s="61">
        <f t="shared" si="47"/>
        <v>0</v>
      </c>
      <c r="U8" s="62"/>
      <c r="V8" s="59">
        <f t="shared" si="9"/>
        <v>0</v>
      </c>
      <c r="W8" s="59">
        <f t="shared" si="10"/>
        <v>0</v>
      </c>
      <c r="X8" s="60">
        <f t="shared" si="11"/>
        <v>1</v>
      </c>
      <c r="Y8" s="61">
        <f t="shared" si="48"/>
        <v>0</v>
      </c>
      <c r="Z8" s="62"/>
      <c r="AA8" s="59">
        <f t="shared" si="12"/>
        <v>0</v>
      </c>
      <c r="AB8" s="59">
        <f t="shared" si="13"/>
        <v>0</v>
      </c>
      <c r="AC8" s="60">
        <f t="shared" si="14"/>
        <v>1</v>
      </c>
      <c r="AD8" s="61">
        <f t="shared" si="49"/>
        <v>0</v>
      </c>
      <c r="AE8" s="62"/>
      <c r="AF8" s="59">
        <f t="shared" si="15"/>
        <v>0</v>
      </c>
      <c r="AG8" s="59">
        <f t="shared" si="16"/>
        <v>0</v>
      </c>
      <c r="AH8" s="60">
        <f t="shared" si="17"/>
        <v>1</v>
      </c>
      <c r="AI8" s="61">
        <f t="shared" si="50"/>
        <v>0</v>
      </c>
      <c r="AJ8" s="63">
        <f t="shared" si="18"/>
        <v>0</v>
      </c>
      <c r="AK8" s="64">
        <f t="shared" si="19"/>
        <v>0</v>
      </c>
      <c r="AL8" s="64">
        <f t="shared" si="20"/>
        <v>0</v>
      </c>
      <c r="AM8" s="65">
        <f t="shared" si="21"/>
        <v>1</v>
      </c>
      <c r="AN8" s="66">
        <f t="shared" si="51"/>
        <v>0</v>
      </c>
      <c r="AO8" s="62"/>
      <c r="AP8" s="59">
        <f t="shared" si="22"/>
        <v>0</v>
      </c>
      <c r="AQ8" s="59">
        <f t="shared" si="23"/>
        <v>0</v>
      </c>
      <c r="AR8" s="67">
        <f t="shared" si="24"/>
        <v>1</v>
      </c>
      <c r="AS8" s="68">
        <f t="shared" si="52"/>
        <v>0</v>
      </c>
      <c r="AT8" s="69"/>
      <c r="AU8" s="59">
        <f t="shared" si="25"/>
        <v>0</v>
      </c>
      <c r="AV8" s="59">
        <f t="shared" si="26"/>
        <v>0</v>
      </c>
      <c r="AW8" s="67">
        <f t="shared" si="27"/>
        <v>1</v>
      </c>
      <c r="AX8" s="68">
        <f t="shared" si="53"/>
        <v>0</v>
      </c>
      <c r="AY8" s="69"/>
      <c r="AZ8" s="59">
        <f t="shared" si="28"/>
        <v>0</v>
      </c>
      <c r="BA8" s="59">
        <f t="shared" si="29"/>
        <v>0</v>
      </c>
      <c r="BB8" s="67">
        <f t="shared" si="30"/>
        <v>1</v>
      </c>
      <c r="BC8" s="68">
        <f t="shared" si="54"/>
        <v>0</v>
      </c>
      <c r="BD8" s="69"/>
      <c r="BE8" s="59">
        <f t="shared" si="31"/>
        <v>0</v>
      </c>
      <c r="BF8" s="59">
        <f t="shared" si="32"/>
        <v>0</v>
      </c>
      <c r="BG8" s="67">
        <f t="shared" si="33"/>
        <v>1</v>
      </c>
      <c r="BH8" s="68">
        <f t="shared" si="55"/>
        <v>0</v>
      </c>
      <c r="BI8" s="62"/>
      <c r="BJ8" s="59">
        <f t="shared" si="34"/>
        <v>0</v>
      </c>
      <c r="BK8" s="59">
        <f t="shared" si="35"/>
        <v>0</v>
      </c>
      <c r="BL8" s="60">
        <f t="shared" si="36"/>
        <v>1</v>
      </c>
      <c r="BM8" s="61">
        <f t="shared" si="56"/>
        <v>0</v>
      </c>
      <c r="BN8" s="62"/>
      <c r="BO8" s="59">
        <f t="shared" si="37"/>
        <v>0</v>
      </c>
      <c r="BP8" s="59">
        <f t="shared" si="38"/>
        <v>0</v>
      </c>
      <c r="BQ8" s="60">
        <f t="shared" si="39"/>
        <v>1</v>
      </c>
      <c r="BR8" s="61">
        <f t="shared" si="57"/>
        <v>0</v>
      </c>
      <c r="BS8" s="62"/>
      <c r="BT8" s="59">
        <f t="shared" si="40"/>
        <v>0</v>
      </c>
      <c r="BU8" s="59">
        <f t="shared" si="41"/>
        <v>0</v>
      </c>
      <c r="BV8" s="60">
        <f t="shared" si="42"/>
        <v>1</v>
      </c>
      <c r="BW8" s="61">
        <f t="shared" si="58"/>
        <v>0</v>
      </c>
      <c r="BX8" s="70"/>
    </row>
    <row r="9" spans="1:76" x14ac:dyDescent="0.25">
      <c r="A9" s="45">
        <v>5</v>
      </c>
      <c r="B9" s="55">
        <f>IF(C9="O",+'repartition des sièges'!C31,0)</f>
        <v>0</v>
      </c>
      <c r="C9" s="120" t="str">
        <f>'repartition des sièges'!G31</f>
        <v/>
      </c>
      <c r="D9" s="124" t="str">
        <f t="shared" si="43"/>
        <v>0</v>
      </c>
      <c r="E9" s="57">
        <f t="shared" si="44"/>
        <v>0</v>
      </c>
      <c r="F9" s="58">
        <f t="shared" si="0"/>
        <v>0</v>
      </c>
      <c r="G9" s="59">
        <f t="shared" si="59"/>
        <v>0</v>
      </c>
      <c r="H9" s="59">
        <f t="shared" si="1"/>
        <v>0</v>
      </c>
      <c r="I9" s="60">
        <f t="shared" si="2"/>
        <v>1</v>
      </c>
      <c r="J9" s="61">
        <f t="shared" si="45"/>
        <v>0</v>
      </c>
      <c r="K9" s="62" t="str">
        <f t="shared" si="3"/>
        <v>0</v>
      </c>
      <c r="L9" s="59">
        <f t="shared" si="4"/>
        <v>0</v>
      </c>
      <c r="M9" s="59">
        <f t="shared" si="5"/>
        <v>0</v>
      </c>
      <c r="N9" s="60">
        <f>IF(L9=MAX($L$5:$L18),1,0)</f>
        <v>1</v>
      </c>
      <c r="O9" s="61">
        <f t="shared" si="46"/>
        <v>0</v>
      </c>
      <c r="P9" s="62"/>
      <c r="Q9" s="59">
        <f t="shared" si="6"/>
        <v>0</v>
      </c>
      <c r="R9" s="59">
        <f t="shared" si="7"/>
        <v>0</v>
      </c>
      <c r="S9" s="60">
        <f t="shared" si="8"/>
        <v>1</v>
      </c>
      <c r="T9" s="61">
        <f t="shared" si="47"/>
        <v>0</v>
      </c>
      <c r="U9" s="62"/>
      <c r="V9" s="59">
        <f t="shared" si="9"/>
        <v>0</v>
      </c>
      <c r="W9" s="59">
        <f t="shared" si="10"/>
        <v>0</v>
      </c>
      <c r="X9" s="60">
        <f t="shared" si="11"/>
        <v>1</v>
      </c>
      <c r="Y9" s="61">
        <f t="shared" si="48"/>
        <v>0</v>
      </c>
      <c r="Z9" s="62"/>
      <c r="AA9" s="59">
        <f t="shared" si="12"/>
        <v>0</v>
      </c>
      <c r="AB9" s="59">
        <f t="shared" si="13"/>
        <v>0</v>
      </c>
      <c r="AC9" s="60">
        <f t="shared" si="14"/>
        <v>1</v>
      </c>
      <c r="AD9" s="61">
        <f t="shared" si="49"/>
        <v>0</v>
      </c>
      <c r="AE9" s="62"/>
      <c r="AF9" s="59">
        <f t="shared" si="15"/>
        <v>0</v>
      </c>
      <c r="AG9" s="59">
        <f t="shared" si="16"/>
        <v>0</v>
      </c>
      <c r="AH9" s="60">
        <f t="shared" si="17"/>
        <v>1</v>
      </c>
      <c r="AI9" s="61">
        <f t="shared" si="50"/>
        <v>0</v>
      </c>
      <c r="AJ9" s="63">
        <f t="shared" si="18"/>
        <v>0</v>
      </c>
      <c r="AK9" s="64">
        <f t="shared" si="19"/>
        <v>0</v>
      </c>
      <c r="AL9" s="64">
        <f t="shared" si="20"/>
        <v>0</v>
      </c>
      <c r="AM9" s="65">
        <f t="shared" si="21"/>
        <v>1</v>
      </c>
      <c r="AN9" s="66">
        <f t="shared" si="51"/>
        <v>0</v>
      </c>
      <c r="AO9" s="62"/>
      <c r="AP9" s="59">
        <f t="shared" si="22"/>
        <v>0</v>
      </c>
      <c r="AQ9" s="59">
        <f t="shared" si="23"/>
        <v>0</v>
      </c>
      <c r="AR9" s="67">
        <f t="shared" si="24"/>
        <v>1</v>
      </c>
      <c r="AS9" s="68">
        <f t="shared" si="52"/>
        <v>0</v>
      </c>
      <c r="AT9" s="69"/>
      <c r="AU9" s="59">
        <f t="shared" si="25"/>
        <v>0</v>
      </c>
      <c r="AV9" s="59">
        <f t="shared" si="26"/>
        <v>0</v>
      </c>
      <c r="AW9" s="67">
        <f t="shared" si="27"/>
        <v>1</v>
      </c>
      <c r="AX9" s="68">
        <f t="shared" si="53"/>
        <v>0</v>
      </c>
      <c r="AY9" s="69"/>
      <c r="AZ9" s="59">
        <f t="shared" si="28"/>
        <v>0</v>
      </c>
      <c r="BA9" s="59">
        <f t="shared" si="29"/>
        <v>0</v>
      </c>
      <c r="BB9" s="67">
        <f t="shared" si="30"/>
        <v>1</v>
      </c>
      <c r="BC9" s="68">
        <f t="shared" si="54"/>
        <v>0</v>
      </c>
      <c r="BD9" s="69"/>
      <c r="BE9" s="59">
        <f t="shared" si="31"/>
        <v>0</v>
      </c>
      <c r="BF9" s="59">
        <f t="shared" si="32"/>
        <v>0</v>
      </c>
      <c r="BG9" s="67">
        <f t="shared" si="33"/>
        <v>1</v>
      </c>
      <c r="BH9" s="68">
        <f t="shared" si="55"/>
        <v>0</v>
      </c>
      <c r="BI9" s="62"/>
      <c r="BJ9" s="59">
        <f t="shared" si="34"/>
        <v>0</v>
      </c>
      <c r="BK9" s="59">
        <f t="shared" si="35"/>
        <v>0</v>
      </c>
      <c r="BL9" s="60">
        <f t="shared" si="36"/>
        <v>1</v>
      </c>
      <c r="BM9" s="61">
        <f t="shared" si="56"/>
        <v>0</v>
      </c>
      <c r="BN9" s="62"/>
      <c r="BO9" s="59">
        <f t="shared" si="37"/>
        <v>0</v>
      </c>
      <c r="BP9" s="59">
        <f t="shared" si="38"/>
        <v>0</v>
      </c>
      <c r="BQ9" s="60">
        <f t="shared" si="39"/>
        <v>1</v>
      </c>
      <c r="BR9" s="61">
        <f t="shared" si="57"/>
        <v>0</v>
      </c>
      <c r="BS9" s="62"/>
      <c r="BT9" s="59">
        <f t="shared" si="40"/>
        <v>0</v>
      </c>
      <c r="BU9" s="59">
        <f t="shared" si="41"/>
        <v>0</v>
      </c>
      <c r="BV9" s="60">
        <f t="shared" si="42"/>
        <v>1</v>
      </c>
      <c r="BW9" s="61">
        <f t="shared" si="58"/>
        <v>0</v>
      </c>
      <c r="BX9" s="70"/>
    </row>
    <row r="10" spans="1:76" x14ac:dyDescent="0.25">
      <c r="A10" s="45">
        <v>6</v>
      </c>
      <c r="B10" s="55">
        <f>IF(C10="O",+'repartition des sièges'!C32,0)</f>
        <v>0</v>
      </c>
      <c r="C10" s="120" t="str">
        <f>'repartition des sièges'!G32</f>
        <v/>
      </c>
      <c r="D10" s="124" t="str">
        <f t="shared" si="43"/>
        <v>0</v>
      </c>
      <c r="E10" s="57">
        <f t="shared" si="44"/>
        <v>0</v>
      </c>
      <c r="F10" s="58">
        <f t="shared" si="0"/>
        <v>0</v>
      </c>
      <c r="G10" s="59">
        <f t="shared" si="59"/>
        <v>0</v>
      </c>
      <c r="H10" s="59">
        <f t="shared" si="1"/>
        <v>0</v>
      </c>
      <c r="I10" s="60">
        <f t="shared" si="2"/>
        <v>1</v>
      </c>
      <c r="J10" s="61">
        <f t="shared" si="45"/>
        <v>0</v>
      </c>
      <c r="K10" s="62" t="str">
        <f t="shared" si="3"/>
        <v>0</v>
      </c>
      <c r="L10" s="59">
        <f t="shared" si="4"/>
        <v>0</v>
      </c>
      <c r="M10" s="59">
        <f t="shared" si="5"/>
        <v>0</v>
      </c>
      <c r="N10" s="60">
        <f>IF(L10=MAX($L$5:$L19),1,0)</f>
        <v>1</v>
      </c>
      <c r="O10" s="61">
        <f t="shared" si="46"/>
        <v>0</v>
      </c>
      <c r="P10" s="62"/>
      <c r="Q10" s="59">
        <f t="shared" si="6"/>
        <v>0</v>
      </c>
      <c r="R10" s="59">
        <f t="shared" si="7"/>
        <v>0</v>
      </c>
      <c r="S10" s="60">
        <f t="shared" si="8"/>
        <v>1</v>
      </c>
      <c r="T10" s="61">
        <f t="shared" si="47"/>
        <v>0</v>
      </c>
      <c r="U10" s="62"/>
      <c r="V10" s="59">
        <f t="shared" si="9"/>
        <v>0</v>
      </c>
      <c r="W10" s="59">
        <f t="shared" si="10"/>
        <v>0</v>
      </c>
      <c r="X10" s="60">
        <f t="shared" si="11"/>
        <v>1</v>
      </c>
      <c r="Y10" s="61">
        <f t="shared" si="48"/>
        <v>0</v>
      </c>
      <c r="Z10" s="62"/>
      <c r="AA10" s="59">
        <f t="shared" si="12"/>
        <v>0</v>
      </c>
      <c r="AB10" s="59">
        <f t="shared" si="13"/>
        <v>0</v>
      </c>
      <c r="AC10" s="60">
        <f t="shared" si="14"/>
        <v>1</v>
      </c>
      <c r="AD10" s="61">
        <f t="shared" si="49"/>
        <v>0</v>
      </c>
      <c r="AE10" s="62"/>
      <c r="AF10" s="59">
        <f t="shared" si="15"/>
        <v>0</v>
      </c>
      <c r="AG10" s="59">
        <f t="shared" si="16"/>
        <v>0</v>
      </c>
      <c r="AH10" s="60">
        <f t="shared" si="17"/>
        <v>1</v>
      </c>
      <c r="AI10" s="61">
        <f t="shared" si="50"/>
        <v>0</v>
      </c>
      <c r="AJ10" s="63">
        <f t="shared" si="18"/>
        <v>0</v>
      </c>
      <c r="AK10" s="64">
        <f t="shared" si="19"/>
        <v>0</v>
      </c>
      <c r="AL10" s="64">
        <f t="shared" si="20"/>
        <v>0</v>
      </c>
      <c r="AM10" s="65">
        <f t="shared" si="21"/>
        <v>1</v>
      </c>
      <c r="AN10" s="66">
        <f t="shared" si="51"/>
        <v>0</v>
      </c>
      <c r="AO10" s="62"/>
      <c r="AP10" s="59">
        <f t="shared" si="22"/>
        <v>0</v>
      </c>
      <c r="AQ10" s="59">
        <f t="shared" si="23"/>
        <v>0</v>
      </c>
      <c r="AR10" s="67">
        <f t="shared" si="24"/>
        <v>1</v>
      </c>
      <c r="AS10" s="68">
        <f t="shared" si="52"/>
        <v>0</v>
      </c>
      <c r="AT10" s="69"/>
      <c r="AU10" s="59">
        <f t="shared" si="25"/>
        <v>0</v>
      </c>
      <c r="AV10" s="59">
        <f t="shared" si="26"/>
        <v>0</v>
      </c>
      <c r="AW10" s="67">
        <f t="shared" si="27"/>
        <v>1</v>
      </c>
      <c r="AX10" s="68">
        <f t="shared" si="53"/>
        <v>0</v>
      </c>
      <c r="AY10" s="69"/>
      <c r="AZ10" s="59">
        <f t="shared" si="28"/>
        <v>0</v>
      </c>
      <c r="BA10" s="59">
        <f t="shared" si="29"/>
        <v>0</v>
      </c>
      <c r="BB10" s="67">
        <f t="shared" si="30"/>
        <v>1</v>
      </c>
      <c r="BC10" s="68">
        <f t="shared" si="54"/>
        <v>0</v>
      </c>
      <c r="BD10" s="69"/>
      <c r="BE10" s="59">
        <f t="shared" si="31"/>
        <v>0</v>
      </c>
      <c r="BF10" s="59">
        <f t="shared" si="32"/>
        <v>0</v>
      </c>
      <c r="BG10" s="67">
        <f t="shared" si="33"/>
        <v>1</v>
      </c>
      <c r="BH10" s="68">
        <f t="shared" si="55"/>
        <v>0</v>
      </c>
      <c r="BI10" s="62"/>
      <c r="BJ10" s="59">
        <f t="shared" si="34"/>
        <v>0</v>
      </c>
      <c r="BK10" s="59">
        <f t="shared" si="35"/>
        <v>0</v>
      </c>
      <c r="BL10" s="60">
        <f t="shared" si="36"/>
        <v>1</v>
      </c>
      <c r="BM10" s="61">
        <f t="shared" si="56"/>
        <v>0</v>
      </c>
      <c r="BN10" s="62"/>
      <c r="BO10" s="59">
        <f t="shared" si="37"/>
        <v>0</v>
      </c>
      <c r="BP10" s="59">
        <f t="shared" si="38"/>
        <v>0</v>
      </c>
      <c r="BQ10" s="60">
        <f t="shared" si="39"/>
        <v>1</v>
      </c>
      <c r="BR10" s="61">
        <f t="shared" si="57"/>
        <v>0</v>
      </c>
      <c r="BS10" s="62"/>
      <c r="BT10" s="59">
        <f t="shared" si="40"/>
        <v>0</v>
      </c>
      <c r="BU10" s="59">
        <f t="shared" si="41"/>
        <v>0</v>
      </c>
      <c r="BV10" s="60">
        <f t="shared" si="42"/>
        <v>1</v>
      </c>
      <c r="BW10" s="61">
        <f t="shared" si="58"/>
        <v>0</v>
      </c>
      <c r="BX10" s="70"/>
    </row>
    <row r="11" spans="1:76" x14ac:dyDescent="0.25">
      <c r="A11" s="45">
        <v>7</v>
      </c>
      <c r="B11" s="55">
        <f>IF(C11="O",+'repartition des sièges'!C33,0)</f>
        <v>0</v>
      </c>
      <c r="C11" s="120" t="str">
        <f>'repartition des sièges'!G33</f>
        <v/>
      </c>
      <c r="D11" s="124" t="str">
        <f t="shared" si="43"/>
        <v>0</v>
      </c>
      <c r="E11" s="57">
        <f t="shared" si="44"/>
        <v>0</v>
      </c>
      <c r="F11" s="58">
        <f t="shared" si="0"/>
        <v>0</v>
      </c>
      <c r="G11" s="59">
        <f t="shared" si="59"/>
        <v>0</v>
      </c>
      <c r="H11" s="59">
        <f t="shared" si="1"/>
        <v>0</v>
      </c>
      <c r="I11" s="60">
        <f t="shared" si="2"/>
        <v>1</v>
      </c>
      <c r="J11" s="61">
        <f t="shared" si="45"/>
        <v>0</v>
      </c>
      <c r="K11" s="62" t="str">
        <f t="shared" si="3"/>
        <v>0</v>
      </c>
      <c r="L11" s="59">
        <f t="shared" si="4"/>
        <v>0</v>
      </c>
      <c r="M11" s="59">
        <f t="shared" si="5"/>
        <v>0</v>
      </c>
      <c r="N11" s="60">
        <f>IF(L11=MAX($L$5:$L19),1,0)</f>
        <v>1</v>
      </c>
      <c r="O11" s="61">
        <f t="shared" si="46"/>
        <v>0</v>
      </c>
      <c r="P11" s="62"/>
      <c r="Q11" s="59">
        <f t="shared" si="6"/>
        <v>0</v>
      </c>
      <c r="R11" s="59">
        <f t="shared" si="7"/>
        <v>0</v>
      </c>
      <c r="S11" s="60">
        <f t="shared" si="8"/>
        <v>1</v>
      </c>
      <c r="T11" s="61">
        <f t="shared" si="47"/>
        <v>0</v>
      </c>
      <c r="U11" s="62"/>
      <c r="V11" s="59">
        <f t="shared" si="9"/>
        <v>0</v>
      </c>
      <c r="W11" s="59">
        <f t="shared" si="10"/>
        <v>0</v>
      </c>
      <c r="X11" s="60">
        <f t="shared" si="11"/>
        <v>1</v>
      </c>
      <c r="Y11" s="61">
        <f t="shared" si="48"/>
        <v>0</v>
      </c>
      <c r="Z11" s="62"/>
      <c r="AA11" s="59">
        <f t="shared" si="12"/>
        <v>0</v>
      </c>
      <c r="AB11" s="59">
        <f t="shared" si="13"/>
        <v>0</v>
      </c>
      <c r="AC11" s="60">
        <f t="shared" si="14"/>
        <v>1</v>
      </c>
      <c r="AD11" s="61">
        <f t="shared" si="49"/>
        <v>0</v>
      </c>
      <c r="AE11" s="62"/>
      <c r="AF11" s="59">
        <f t="shared" si="15"/>
        <v>0</v>
      </c>
      <c r="AG11" s="59">
        <f t="shared" si="16"/>
        <v>0</v>
      </c>
      <c r="AH11" s="60">
        <f t="shared" si="17"/>
        <v>1</v>
      </c>
      <c r="AI11" s="61">
        <f t="shared" si="50"/>
        <v>0</v>
      </c>
      <c r="AJ11" s="63">
        <f t="shared" si="18"/>
        <v>0</v>
      </c>
      <c r="AK11" s="64">
        <f t="shared" si="19"/>
        <v>0</v>
      </c>
      <c r="AL11" s="64">
        <f t="shared" si="20"/>
        <v>0</v>
      </c>
      <c r="AM11" s="65">
        <f t="shared" si="21"/>
        <v>1</v>
      </c>
      <c r="AN11" s="66">
        <f t="shared" si="51"/>
        <v>0</v>
      </c>
      <c r="AO11" s="62"/>
      <c r="AP11" s="59">
        <f t="shared" si="22"/>
        <v>0</v>
      </c>
      <c r="AQ11" s="59">
        <f t="shared" si="23"/>
        <v>0</v>
      </c>
      <c r="AR11" s="67">
        <f t="shared" si="24"/>
        <v>1</v>
      </c>
      <c r="AS11" s="68">
        <f t="shared" si="52"/>
        <v>0</v>
      </c>
      <c r="AT11" s="69"/>
      <c r="AU11" s="59">
        <f t="shared" si="25"/>
        <v>0</v>
      </c>
      <c r="AV11" s="59">
        <f t="shared" si="26"/>
        <v>0</v>
      </c>
      <c r="AW11" s="67">
        <f t="shared" si="27"/>
        <v>1</v>
      </c>
      <c r="AX11" s="68">
        <f t="shared" si="53"/>
        <v>0</v>
      </c>
      <c r="AY11" s="69"/>
      <c r="AZ11" s="59">
        <f t="shared" si="28"/>
        <v>0</v>
      </c>
      <c r="BA11" s="59">
        <f t="shared" si="29"/>
        <v>0</v>
      </c>
      <c r="BB11" s="67">
        <f t="shared" si="30"/>
        <v>1</v>
      </c>
      <c r="BC11" s="68">
        <f t="shared" si="54"/>
        <v>0</v>
      </c>
      <c r="BD11" s="69"/>
      <c r="BE11" s="59">
        <f t="shared" si="31"/>
        <v>0</v>
      </c>
      <c r="BF11" s="59">
        <f t="shared" si="32"/>
        <v>0</v>
      </c>
      <c r="BG11" s="67">
        <f t="shared" si="33"/>
        <v>1</v>
      </c>
      <c r="BH11" s="68">
        <f t="shared" si="55"/>
        <v>0</v>
      </c>
      <c r="BI11" s="62"/>
      <c r="BJ11" s="59">
        <f t="shared" si="34"/>
        <v>0</v>
      </c>
      <c r="BK11" s="59">
        <f t="shared" si="35"/>
        <v>0</v>
      </c>
      <c r="BL11" s="60">
        <f t="shared" si="36"/>
        <v>1</v>
      </c>
      <c r="BM11" s="61">
        <f t="shared" si="56"/>
        <v>0</v>
      </c>
      <c r="BN11" s="62"/>
      <c r="BO11" s="59">
        <f t="shared" si="37"/>
        <v>0</v>
      </c>
      <c r="BP11" s="59">
        <f t="shared" si="38"/>
        <v>0</v>
      </c>
      <c r="BQ11" s="60">
        <f t="shared" si="39"/>
        <v>1</v>
      </c>
      <c r="BR11" s="61">
        <f t="shared" si="57"/>
        <v>0</v>
      </c>
      <c r="BS11" s="62"/>
      <c r="BT11" s="59">
        <f t="shared" si="40"/>
        <v>0</v>
      </c>
      <c r="BU11" s="59">
        <f t="shared" si="41"/>
        <v>0</v>
      </c>
      <c r="BV11" s="60">
        <f t="shared" si="42"/>
        <v>1</v>
      </c>
      <c r="BW11" s="61">
        <f t="shared" si="58"/>
        <v>0</v>
      </c>
      <c r="BX11" s="70"/>
    </row>
    <row r="12" spans="1:76" x14ac:dyDescent="0.25">
      <c r="A12" s="45">
        <v>8</v>
      </c>
      <c r="B12" s="55">
        <f>IF(C12="O",+'repartition des sièges'!C34,0)</f>
        <v>0</v>
      </c>
      <c r="C12" s="120" t="str">
        <f>'repartition des sièges'!G34</f>
        <v/>
      </c>
      <c r="D12" s="124" t="str">
        <f t="shared" si="43"/>
        <v>0</v>
      </c>
      <c r="E12" s="57">
        <f t="shared" si="44"/>
        <v>0</v>
      </c>
      <c r="F12" s="58">
        <f t="shared" si="0"/>
        <v>0</v>
      </c>
      <c r="G12" s="59">
        <f t="shared" si="59"/>
        <v>0</v>
      </c>
      <c r="H12" s="59">
        <f t="shared" si="1"/>
        <v>0</v>
      </c>
      <c r="I12" s="60">
        <f t="shared" si="2"/>
        <v>1</v>
      </c>
      <c r="J12" s="61">
        <f t="shared" si="45"/>
        <v>0</v>
      </c>
      <c r="K12" s="62" t="str">
        <f t="shared" si="3"/>
        <v>0</v>
      </c>
      <c r="L12" s="59">
        <f t="shared" si="4"/>
        <v>0</v>
      </c>
      <c r="M12" s="59">
        <f t="shared" si="5"/>
        <v>0</v>
      </c>
      <c r="N12" s="60">
        <f>IF(L12=MAX($L$5:$L19),1,0)</f>
        <v>1</v>
      </c>
      <c r="O12" s="61">
        <f t="shared" si="46"/>
        <v>0</v>
      </c>
      <c r="P12" s="62"/>
      <c r="Q12" s="59">
        <f t="shared" si="6"/>
        <v>0</v>
      </c>
      <c r="R12" s="59">
        <f t="shared" si="7"/>
        <v>0</v>
      </c>
      <c r="S12" s="60">
        <f t="shared" si="8"/>
        <v>1</v>
      </c>
      <c r="T12" s="61">
        <f t="shared" si="47"/>
        <v>0</v>
      </c>
      <c r="U12" s="62"/>
      <c r="V12" s="59">
        <f t="shared" si="9"/>
        <v>0</v>
      </c>
      <c r="W12" s="59">
        <f t="shared" si="10"/>
        <v>0</v>
      </c>
      <c r="X12" s="60">
        <f t="shared" si="11"/>
        <v>1</v>
      </c>
      <c r="Y12" s="61">
        <f t="shared" si="48"/>
        <v>0</v>
      </c>
      <c r="Z12" s="62"/>
      <c r="AA12" s="59">
        <f t="shared" si="12"/>
        <v>0</v>
      </c>
      <c r="AB12" s="59">
        <f t="shared" si="13"/>
        <v>0</v>
      </c>
      <c r="AC12" s="60">
        <f t="shared" si="14"/>
        <v>1</v>
      </c>
      <c r="AD12" s="61">
        <f t="shared" si="49"/>
        <v>0</v>
      </c>
      <c r="AE12" s="62"/>
      <c r="AF12" s="59">
        <f t="shared" si="15"/>
        <v>0</v>
      </c>
      <c r="AG12" s="59">
        <f t="shared" si="16"/>
        <v>0</v>
      </c>
      <c r="AH12" s="60">
        <f t="shared" si="17"/>
        <v>1</v>
      </c>
      <c r="AI12" s="61">
        <f t="shared" si="50"/>
        <v>0</v>
      </c>
      <c r="AJ12" s="63">
        <f t="shared" si="18"/>
        <v>0</v>
      </c>
      <c r="AK12" s="64">
        <f t="shared" si="19"/>
        <v>0</v>
      </c>
      <c r="AL12" s="64">
        <f t="shared" si="20"/>
        <v>0</v>
      </c>
      <c r="AM12" s="65">
        <f t="shared" si="21"/>
        <v>1</v>
      </c>
      <c r="AN12" s="66">
        <f t="shared" si="51"/>
        <v>0</v>
      </c>
      <c r="AO12" s="62"/>
      <c r="AP12" s="59">
        <f t="shared" si="22"/>
        <v>0</v>
      </c>
      <c r="AQ12" s="59">
        <f t="shared" si="23"/>
        <v>0</v>
      </c>
      <c r="AR12" s="67">
        <f t="shared" si="24"/>
        <v>1</v>
      </c>
      <c r="AS12" s="68">
        <f t="shared" si="52"/>
        <v>0</v>
      </c>
      <c r="AT12" s="69"/>
      <c r="AU12" s="59">
        <f t="shared" si="25"/>
        <v>0</v>
      </c>
      <c r="AV12" s="59">
        <f t="shared" si="26"/>
        <v>0</v>
      </c>
      <c r="AW12" s="67">
        <f t="shared" si="27"/>
        <v>1</v>
      </c>
      <c r="AX12" s="68">
        <f t="shared" si="53"/>
        <v>0</v>
      </c>
      <c r="AY12" s="69"/>
      <c r="AZ12" s="59">
        <f t="shared" si="28"/>
        <v>0</v>
      </c>
      <c r="BA12" s="59">
        <f t="shared" si="29"/>
        <v>0</v>
      </c>
      <c r="BB12" s="67">
        <f t="shared" si="30"/>
        <v>1</v>
      </c>
      <c r="BC12" s="68">
        <f t="shared" si="54"/>
        <v>0</v>
      </c>
      <c r="BD12" s="69"/>
      <c r="BE12" s="59">
        <f t="shared" si="31"/>
        <v>0</v>
      </c>
      <c r="BF12" s="59">
        <f t="shared" si="32"/>
        <v>0</v>
      </c>
      <c r="BG12" s="67">
        <f t="shared" si="33"/>
        <v>1</v>
      </c>
      <c r="BH12" s="68">
        <f t="shared" si="55"/>
        <v>0</v>
      </c>
      <c r="BI12" s="62"/>
      <c r="BJ12" s="59">
        <f t="shared" si="34"/>
        <v>0</v>
      </c>
      <c r="BK12" s="59">
        <f t="shared" si="35"/>
        <v>0</v>
      </c>
      <c r="BL12" s="60">
        <f t="shared" si="36"/>
        <v>1</v>
      </c>
      <c r="BM12" s="61">
        <f t="shared" si="56"/>
        <v>0</v>
      </c>
      <c r="BN12" s="62"/>
      <c r="BO12" s="59">
        <f t="shared" si="37"/>
        <v>0</v>
      </c>
      <c r="BP12" s="59">
        <f t="shared" si="38"/>
        <v>0</v>
      </c>
      <c r="BQ12" s="60">
        <f t="shared" si="39"/>
        <v>1</v>
      </c>
      <c r="BR12" s="61">
        <f t="shared" si="57"/>
        <v>0</v>
      </c>
      <c r="BS12" s="62"/>
      <c r="BT12" s="59">
        <f t="shared" si="40"/>
        <v>0</v>
      </c>
      <c r="BU12" s="59">
        <f t="shared" si="41"/>
        <v>0</v>
      </c>
      <c r="BV12" s="60">
        <f t="shared" si="42"/>
        <v>1</v>
      </c>
      <c r="BW12" s="61">
        <f t="shared" si="58"/>
        <v>0</v>
      </c>
      <c r="BX12" s="70"/>
    </row>
    <row r="13" spans="1:76" x14ac:dyDescent="0.25">
      <c r="A13" s="45">
        <v>9</v>
      </c>
      <c r="B13" s="55">
        <f>IF(C13="O",+'repartition des sièges'!C35,0)</f>
        <v>0</v>
      </c>
      <c r="C13" s="120" t="str">
        <f>'repartition des sièges'!G35</f>
        <v/>
      </c>
      <c r="D13" s="124" t="str">
        <f t="shared" si="43"/>
        <v>0</v>
      </c>
      <c r="E13" s="57">
        <f t="shared" si="44"/>
        <v>0</v>
      </c>
      <c r="F13" s="58">
        <f t="shared" si="0"/>
        <v>0</v>
      </c>
      <c r="G13" s="59">
        <f t="shared" si="59"/>
        <v>0</v>
      </c>
      <c r="H13" s="59">
        <f t="shared" si="1"/>
        <v>0</v>
      </c>
      <c r="I13" s="60">
        <f t="shared" si="2"/>
        <v>1</v>
      </c>
      <c r="J13" s="61">
        <f t="shared" si="45"/>
        <v>0</v>
      </c>
      <c r="K13" s="62" t="str">
        <f t="shared" si="3"/>
        <v>0</v>
      </c>
      <c r="L13" s="59">
        <f t="shared" si="4"/>
        <v>0</v>
      </c>
      <c r="M13" s="59">
        <f t="shared" si="5"/>
        <v>0</v>
      </c>
      <c r="N13" s="60">
        <f>IF(L13=MAX($L$5:$L19),1,0)</f>
        <v>1</v>
      </c>
      <c r="O13" s="61">
        <f t="shared" si="46"/>
        <v>0</v>
      </c>
      <c r="P13" s="71"/>
      <c r="Q13" s="59">
        <f t="shared" si="6"/>
        <v>0</v>
      </c>
      <c r="R13" s="59">
        <f t="shared" si="7"/>
        <v>0</v>
      </c>
      <c r="S13" s="60">
        <f t="shared" si="8"/>
        <v>1</v>
      </c>
      <c r="T13" s="61">
        <f t="shared" si="47"/>
        <v>0</v>
      </c>
      <c r="U13" s="62"/>
      <c r="V13" s="59">
        <f t="shared" si="9"/>
        <v>0</v>
      </c>
      <c r="W13" s="59">
        <f t="shared" si="10"/>
        <v>0</v>
      </c>
      <c r="X13" s="60">
        <f t="shared" si="11"/>
        <v>1</v>
      </c>
      <c r="Y13" s="61">
        <f t="shared" si="48"/>
        <v>0</v>
      </c>
      <c r="Z13" s="62"/>
      <c r="AA13" s="59">
        <f t="shared" si="12"/>
        <v>0</v>
      </c>
      <c r="AB13" s="59">
        <f t="shared" si="13"/>
        <v>0</v>
      </c>
      <c r="AC13" s="60">
        <f t="shared" si="14"/>
        <v>1</v>
      </c>
      <c r="AD13" s="61">
        <f t="shared" si="49"/>
        <v>0</v>
      </c>
      <c r="AE13" s="62"/>
      <c r="AF13" s="59">
        <f t="shared" si="15"/>
        <v>0</v>
      </c>
      <c r="AG13" s="59">
        <f t="shared" si="16"/>
        <v>0</v>
      </c>
      <c r="AH13" s="60">
        <f t="shared" si="17"/>
        <v>1</v>
      </c>
      <c r="AI13" s="61">
        <f t="shared" si="50"/>
        <v>0</v>
      </c>
      <c r="AJ13" s="63">
        <f t="shared" si="18"/>
        <v>0</v>
      </c>
      <c r="AK13" s="64">
        <f t="shared" si="19"/>
        <v>0</v>
      </c>
      <c r="AL13" s="64">
        <f t="shared" si="20"/>
        <v>0</v>
      </c>
      <c r="AM13" s="65">
        <f t="shared" si="21"/>
        <v>1</v>
      </c>
      <c r="AN13" s="66">
        <f t="shared" si="51"/>
        <v>0</v>
      </c>
      <c r="AO13" s="62"/>
      <c r="AP13" s="59">
        <f t="shared" si="22"/>
        <v>0</v>
      </c>
      <c r="AQ13" s="59">
        <f t="shared" si="23"/>
        <v>0</v>
      </c>
      <c r="AR13" s="67">
        <f t="shared" si="24"/>
        <v>1</v>
      </c>
      <c r="AS13" s="68">
        <f t="shared" si="52"/>
        <v>0</v>
      </c>
      <c r="AT13" s="69"/>
      <c r="AU13" s="59">
        <f t="shared" si="25"/>
        <v>0</v>
      </c>
      <c r="AV13" s="59">
        <f t="shared" si="26"/>
        <v>0</v>
      </c>
      <c r="AW13" s="67">
        <f t="shared" si="27"/>
        <v>1</v>
      </c>
      <c r="AX13" s="68">
        <f t="shared" si="53"/>
        <v>0</v>
      </c>
      <c r="AY13" s="69"/>
      <c r="AZ13" s="59">
        <f t="shared" si="28"/>
        <v>0</v>
      </c>
      <c r="BA13" s="59">
        <f t="shared" si="29"/>
        <v>0</v>
      </c>
      <c r="BB13" s="67">
        <f t="shared" si="30"/>
        <v>1</v>
      </c>
      <c r="BC13" s="68">
        <f t="shared" si="54"/>
        <v>0</v>
      </c>
      <c r="BD13" s="69"/>
      <c r="BE13" s="59">
        <f t="shared" si="31"/>
        <v>0</v>
      </c>
      <c r="BF13" s="59">
        <f t="shared" si="32"/>
        <v>0</v>
      </c>
      <c r="BG13" s="67">
        <f t="shared" si="33"/>
        <v>1</v>
      </c>
      <c r="BH13" s="68">
        <f t="shared" si="55"/>
        <v>0</v>
      </c>
      <c r="BI13" s="62"/>
      <c r="BJ13" s="59">
        <f t="shared" si="34"/>
        <v>0</v>
      </c>
      <c r="BK13" s="59">
        <f t="shared" si="35"/>
        <v>0</v>
      </c>
      <c r="BL13" s="60">
        <f t="shared" si="36"/>
        <v>1</v>
      </c>
      <c r="BM13" s="61">
        <f t="shared" si="56"/>
        <v>0</v>
      </c>
      <c r="BN13" s="62"/>
      <c r="BO13" s="59">
        <f t="shared" si="37"/>
        <v>0</v>
      </c>
      <c r="BP13" s="59">
        <f t="shared" si="38"/>
        <v>0</v>
      </c>
      <c r="BQ13" s="60">
        <f t="shared" si="39"/>
        <v>1</v>
      </c>
      <c r="BR13" s="61">
        <f t="shared" si="57"/>
        <v>0</v>
      </c>
      <c r="BS13" s="62"/>
      <c r="BT13" s="59">
        <f t="shared" si="40"/>
        <v>0</v>
      </c>
      <c r="BU13" s="59">
        <f t="shared" si="41"/>
        <v>0</v>
      </c>
      <c r="BV13" s="60">
        <f t="shared" si="42"/>
        <v>1</v>
      </c>
      <c r="BW13" s="61">
        <f t="shared" si="58"/>
        <v>0</v>
      </c>
      <c r="BX13" s="70"/>
    </row>
    <row r="14" spans="1:76" x14ac:dyDescent="0.25">
      <c r="A14" s="45">
        <v>10</v>
      </c>
      <c r="B14" s="55">
        <f>IF(C14="O",+'repartition des sièges'!C36,0)</f>
        <v>0</v>
      </c>
      <c r="C14" s="120" t="str">
        <f>'repartition des sièges'!G36</f>
        <v/>
      </c>
      <c r="D14" s="124" t="str">
        <f t="shared" si="43"/>
        <v>0</v>
      </c>
      <c r="E14" s="57">
        <f t="shared" si="44"/>
        <v>0</v>
      </c>
      <c r="F14" s="58">
        <f t="shared" si="0"/>
        <v>0</v>
      </c>
      <c r="G14" s="59">
        <f t="shared" si="59"/>
        <v>0</v>
      </c>
      <c r="H14" s="59">
        <f t="shared" si="1"/>
        <v>0</v>
      </c>
      <c r="I14" s="60">
        <f t="shared" si="2"/>
        <v>1</v>
      </c>
      <c r="J14" s="61">
        <f t="shared" si="45"/>
        <v>0</v>
      </c>
      <c r="K14" s="62" t="str">
        <f t="shared" si="3"/>
        <v>0</v>
      </c>
      <c r="L14" s="59">
        <f t="shared" si="4"/>
        <v>0</v>
      </c>
      <c r="M14" s="59">
        <f t="shared" si="5"/>
        <v>0</v>
      </c>
      <c r="N14" s="60">
        <f>IF(L14=MAX($L$5:$L19),1,0)</f>
        <v>1</v>
      </c>
      <c r="O14" s="61">
        <f t="shared" si="46"/>
        <v>0</v>
      </c>
      <c r="P14" s="71"/>
      <c r="Q14" s="59">
        <f t="shared" si="6"/>
        <v>0</v>
      </c>
      <c r="R14" s="59">
        <f t="shared" si="7"/>
        <v>0</v>
      </c>
      <c r="S14" s="60">
        <f t="shared" si="8"/>
        <v>1</v>
      </c>
      <c r="T14" s="61">
        <f t="shared" si="47"/>
        <v>0</v>
      </c>
      <c r="U14" s="62"/>
      <c r="V14" s="59">
        <f t="shared" si="9"/>
        <v>0</v>
      </c>
      <c r="W14" s="59">
        <f t="shared" si="10"/>
        <v>0</v>
      </c>
      <c r="X14" s="60">
        <f t="shared" si="11"/>
        <v>1</v>
      </c>
      <c r="Y14" s="61">
        <f t="shared" si="48"/>
        <v>0</v>
      </c>
      <c r="Z14" s="62"/>
      <c r="AA14" s="59">
        <f t="shared" si="12"/>
        <v>0</v>
      </c>
      <c r="AB14" s="59">
        <f t="shared" si="13"/>
        <v>0</v>
      </c>
      <c r="AC14" s="60">
        <f t="shared" si="14"/>
        <v>1</v>
      </c>
      <c r="AD14" s="61">
        <f t="shared" si="49"/>
        <v>0</v>
      </c>
      <c r="AE14" s="62"/>
      <c r="AF14" s="59">
        <f t="shared" si="15"/>
        <v>0</v>
      </c>
      <c r="AG14" s="59">
        <f t="shared" si="16"/>
        <v>0</v>
      </c>
      <c r="AH14" s="60">
        <f t="shared" si="17"/>
        <v>1</v>
      </c>
      <c r="AI14" s="61">
        <f t="shared" si="50"/>
        <v>0</v>
      </c>
      <c r="AJ14" s="63">
        <f t="shared" si="18"/>
        <v>0</v>
      </c>
      <c r="AK14" s="64">
        <f t="shared" si="19"/>
        <v>0</v>
      </c>
      <c r="AL14" s="64">
        <f t="shared" si="20"/>
        <v>0</v>
      </c>
      <c r="AM14" s="65">
        <f t="shared" si="21"/>
        <v>1</v>
      </c>
      <c r="AN14" s="66">
        <f t="shared" si="51"/>
        <v>0</v>
      </c>
      <c r="AO14" s="62"/>
      <c r="AP14" s="59">
        <f t="shared" si="22"/>
        <v>0</v>
      </c>
      <c r="AQ14" s="59">
        <f t="shared" si="23"/>
        <v>0</v>
      </c>
      <c r="AR14" s="67">
        <f t="shared" si="24"/>
        <v>1</v>
      </c>
      <c r="AS14" s="68">
        <f t="shared" si="52"/>
        <v>0</v>
      </c>
      <c r="AT14" s="69"/>
      <c r="AU14" s="59">
        <f t="shared" si="25"/>
        <v>0</v>
      </c>
      <c r="AV14" s="59">
        <f t="shared" si="26"/>
        <v>0</v>
      </c>
      <c r="AW14" s="67">
        <f t="shared" si="27"/>
        <v>1</v>
      </c>
      <c r="AX14" s="68">
        <f t="shared" si="53"/>
        <v>0</v>
      </c>
      <c r="AY14" s="69"/>
      <c r="AZ14" s="59">
        <f t="shared" si="28"/>
        <v>0</v>
      </c>
      <c r="BA14" s="59">
        <f t="shared" si="29"/>
        <v>0</v>
      </c>
      <c r="BB14" s="67">
        <f t="shared" si="30"/>
        <v>1</v>
      </c>
      <c r="BC14" s="68">
        <f t="shared" si="54"/>
        <v>0</v>
      </c>
      <c r="BD14" s="69"/>
      <c r="BE14" s="59">
        <f t="shared" si="31"/>
        <v>0</v>
      </c>
      <c r="BF14" s="59">
        <f t="shared" si="32"/>
        <v>0</v>
      </c>
      <c r="BG14" s="67">
        <f t="shared" si="33"/>
        <v>1</v>
      </c>
      <c r="BH14" s="68">
        <f t="shared" si="55"/>
        <v>0</v>
      </c>
      <c r="BI14" s="62"/>
      <c r="BJ14" s="59">
        <f t="shared" si="34"/>
        <v>0</v>
      </c>
      <c r="BK14" s="59">
        <f t="shared" si="35"/>
        <v>0</v>
      </c>
      <c r="BL14" s="60">
        <f t="shared" si="36"/>
        <v>1</v>
      </c>
      <c r="BM14" s="61">
        <f t="shared" si="56"/>
        <v>0</v>
      </c>
      <c r="BN14" s="62"/>
      <c r="BO14" s="59">
        <f t="shared" si="37"/>
        <v>0</v>
      </c>
      <c r="BP14" s="59">
        <f t="shared" si="38"/>
        <v>0</v>
      </c>
      <c r="BQ14" s="60">
        <f t="shared" si="39"/>
        <v>1</v>
      </c>
      <c r="BR14" s="61">
        <f t="shared" si="57"/>
        <v>0</v>
      </c>
      <c r="BS14" s="62"/>
      <c r="BT14" s="59">
        <f t="shared" si="40"/>
        <v>0</v>
      </c>
      <c r="BU14" s="59">
        <f t="shared" si="41"/>
        <v>0</v>
      </c>
      <c r="BV14" s="60">
        <f t="shared" si="42"/>
        <v>1</v>
      </c>
      <c r="BW14" s="61">
        <f t="shared" si="58"/>
        <v>0</v>
      </c>
      <c r="BX14" s="70"/>
    </row>
    <row r="15" spans="1:76" x14ac:dyDescent="0.25">
      <c r="A15" s="86" t="s">
        <v>46</v>
      </c>
      <c r="B15" s="87">
        <f>SUM(B5:B14)</f>
        <v>0</v>
      </c>
      <c r="C15" s="121"/>
      <c r="D15" s="56"/>
      <c r="E15" s="72">
        <f>SUM(E5:E14)</f>
        <v>0</v>
      </c>
      <c r="F15" s="88">
        <f>SUM(F5:F14)</f>
        <v>0</v>
      </c>
      <c r="G15" s="89"/>
      <c r="H15" s="89"/>
      <c r="I15" s="89"/>
      <c r="J15" s="90"/>
      <c r="K15" s="72"/>
      <c r="L15" s="89"/>
      <c r="M15" s="89"/>
      <c r="N15" s="89"/>
      <c r="O15" s="90"/>
      <c r="P15" s="72"/>
      <c r="Q15" s="89"/>
      <c r="R15" s="89"/>
      <c r="S15" s="89"/>
      <c r="T15" s="90"/>
      <c r="U15" s="72"/>
      <c r="V15" s="89"/>
      <c r="W15" s="89"/>
      <c r="X15" s="89"/>
      <c r="Y15" s="90"/>
      <c r="Z15" s="72"/>
      <c r="AA15" s="89"/>
      <c r="AB15" s="89"/>
      <c r="AC15" s="89"/>
      <c r="AD15" s="90"/>
      <c r="AE15" s="72"/>
      <c r="AF15" s="89"/>
      <c r="AG15" s="89"/>
      <c r="AH15" s="89"/>
      <c r="AI15" s="90"/>
      <c r="AJ15" s="91"/>
      <c r="AK15" s="92"/>
      <c r="AL15" s="92"/>
      <c r="AM15" s="92"/>
      <c r="AN15" s="56"/>
      <c r="AO15" s="72"/>
      <c r="AP15" s="89"/>
      <c r="AQ15" s="89"/>
      <c r="AR15" s="89"/>
      <c r="AS15" s="90"/>
      <c r="AT15" s="72"/>
      <c r="AU15" s="89"/>
      <c r="AV15" s="89"/>
      <c r="AW15" s="89"/>
      <c r="AX15" s="90"/>
      <c r="AY15" s="72"/>
      <c r="AZ15" s="89"/>
      <c r="BA15" s="89"/>
      <c r="BB15" s="89"/>
      <c r="BC15" s="90"/>
      <c r="BD15" s="72"/>
      <c r="BE15" s="89"/>
      <c r="BF15" s="89"/>
      <c r="BG15" s="89"/>
      <c r="BH15" s="90"/>
      <c r="BI15" s="72"/>
      <c r="BJ15" s="89"/>
      <c r="BK15" s="59">
        <f t="shared" si="35"/>
        <v>0</v>
      </c>
      <c r="BL15" s="89"/>
      <c r="BM15" s="90"/>
      <c r="BN15" s="72"/>
      <c r="BO15" s="89"/>
      <c r="BP15" s="89"/>
      <c r="BQ15" s="89"/>
      <c r="BR15" s="90"/>
      <c r="BS15" s="72"/>
      <c r="BT15" s="89"/>
      <c r="BU15" s="89"/>
      <c r="BV15" s="89"/>
      <c r="BW15" s="90"/>
      <c r="BX15" s="93"/>
    </row>
    <row r="16" spans="1:76" ht="30.75" thickBot="1" x14ac:dyDescent="0.3">
      <c r="A16" s="94" t="s">
        <v>77</v>
      </c>
      <c r="B16" s="95">
        <f>'repartition des sièges'!O14</f>
        <v>0</v>
      </c>
      <c r="C16" s="122"/>
      <c r="D16" s="96" t="s">
        <v>78</v>
      </c>
      <c r="E16" s="97">
        <f>B16-E15</f>
        <v>0</v>
      </c>
      <c r="F16" s="98"/>
      <c r="G16" s="99"/>
      <c r="H16" s="99"/>
      <c r="I16" s="99"/>
      <c r="J16" s="100">
        <f>SUM(J5:J15)</f>
        <v>0</v>
      </c>
      <c r="K16" s="97">
        <f>E16-J16</f>
        <v>0</v>
      </c>
      <c r="L16" s="99"/>
      <c r="M16" s="99"/>
      <c r="N16" s="99"/>
      <c r="O16" s="100">
        <f>SUM(O5:O15)</f>
        <v>0</v>
      </c>
      <c r="P16" s="97">
        <f>K16-O16</f>
        <v>0</v>
      </c>
      <c r="Q16" s="99"/>
      <c r="R16" s="99"/>
      <c r="S16" s="99"/>
      <c r="T16" s="100">
        <f>SUM(T5:T15)</f>
        <v>0</v>
      </c>
      <c r="U16" s="97">
        <f>P16-T16</f>
        <v>0</v>
      </c>
      <c r="V16" s="99"/>
      <c r="W16" s="99"/>
      <c r="X16" s="99"/>
      <c r="Y16" s="100">
        <f>SUM(Y5:Y15)</f>
        <v>0</v>
      </c>
      <c r="Z16" s="97">
        <f>U16-Y16</f>
        <v>0</v>
      </c>
      <c r="AA16" s="98"/>
      <c r="AB16" s="98"/>
      <c r="AC16" s="98"/>
      <c r="AD16" s="100">
        <f>SUM(AD5:AD15)</f>
        <v>0</v>
      </c>
      <c r="AE16" s="97">
        <f>Z16-AD16</f>
        <v>0</v>
      </c>
      <c r="AF16" s="98"/>
      <c r="AG16" s="98"/>
      <c r="AH16" s="98"/>
      <c r="AI16" s="100">
        <f>SUM(AI5:AI15)</f>
        <v>0</v>
      </c>
      <c r="AJ16" s="101">
        <f>AE16-AI16</f>
        <v>0</v>
      </c>
      <c r="AK16" s="102"/>
      <c r="AL16" s="102"/>
      <c r="AM16" s="102"/>
      <c r="AN16" s="88">
        <f>SUM(AN5:AN15)</f>
        <v>0</v>
      </c>
      <c r="AO16" s="97">
        <f>AJ16-AN16</f>
        <v>0</v>
      </c>
      <c r="AP16" s="98"/>
      <c r="AQ16" s="98"/>
      <c r="AR16" s="98"/>
      <c r="AS16" s="100">
        <f>SUM(AS5:AS15)</f>
        <v>0</v>
      </c>
      <c r="AT16" s="97">
        <f>AO16-AS16</f>
        <v>0</v>
      </c>
      <c r="AU16" s="98"/>
      <c r="AV16" s="98"/>
      <c r="AW16" s="98"/>
      <c r="AX16" s="100">
        <f>SUM(AX5:AX15)</f>
        <v>0</v>
      </c>
      <c r="AY16" s="97">
        <f>AT16-AX16</f>
        <v>0</v>
      </c>
      <c r="AZ16" s="98"/>
      <c r="BA16" s="98"/>
      <c r="BB16" s="98"/>
      <c r="BC16" s="100">
        <f>SUM(BC5:BC15)</f>
        <v>0</v>
      </c>
      <c r="BD16" s="97">
        <f>AY16-BC16</f>
        <v>0</v>
      </c>
      <c r="BE16" s="98"/>
      <c r="BF16" s="98"/>
      <c r="BG16" s="98"/>
      <c r="BH16" s="100">
        <f>SUM(BH5:BH15)</f>
        <v>0</v>
      </c>
      <c r="BI16" s="97">
        <f>BD16-BH16</f>
        <v>0</v>
      </c>
      <c r="BJ16" s="98"/>
      <c r="BK16" s="98"/>
      <c r="BL16" s="98"/>
      <c r="BM16" s="100">
        <f>SUM(BM5:BM15)</f>
        <v>0</v>
      </c>
      <c r="BN16" s="97">
        <f>BI16-BM16</f>
        <v>0</v>
      </c>
      <c r="BO16" s="98"/>
      <c r="BP16" s="98"/>
      <c r="BQ16" s="99"/>
      <c r="BR16" s="100">
        <f>SUM(BR5:BR15)</f>
        <v>0</v>
      </c>
      <c r="BS16" s="97">
        <f>BN16-BR16</f>
        <v>0</v>
      </c>
      <c r="BT16" s="99"/>
      <c r="BU16" s="99"/>
      <c r="BV16" s="99"/>
      <c r="BW16" s="100">
        <f>SUM(BW5:BW15)</f>
        <v>0</v>
      </c>
      <c r="BX16" s="103">
        <f>BS16-BW16</f>
        <v>0</v>
      </c>
    </row>
    <row r="17" spans="1:75" x14ac:dyDescent="0.25">
      <c r="A17" s="104" t="s">
        <v>79</v>
      </c>
      <c r="B17" s="105" t="e">
        <f>C17/B16</f>
        <v>#DIV/0!</v>
      </c>
      <c r="C17" s="123">
        <f>SUMIF(C5:C14,"O",B5:B14)</f>
        <v>0</v>
      </c>
      <c r="J17" s="45" t="str">
        <f>IF(J16&gt;1,"1","0")</f>
        <v>0</v>
      </c>
      <c r="O17" s="45" t="str">
        <f t="shared" ref="O17:BR17" si="60">IF(O16&gt;1,"1","0")</f>
        <v>0</v>
      </c>
      <c r="T17" s="45" t="str">
        <f t="shared" si="60"/>
        <v>0</v>
      </c>
      <c r="Y17" s="45" t="str">
        <f t="shared" si="60"/>
        <v>0</v>
      </c>
      <c r="AD17" s="45" t="str">
        <f t="shared" si="60"/>
        <v>0</v>
      </c>
      <c r="AI17" s="45" t="str">
        <f t="shared" si="60"/>
        <v>0</v>
      </c>
      <c r="AN17" s="45" t="str">
        <f t="shared" si="60"/>
        <v>0</v>
      </c>
      <c r="AS17" s="45" t="str">
        <f t="shared" si="60"/>
        <v>0</v>
      </c>
      <c r="AX17" s="45" t="str">
        <f t="shared" si="60"/>
        <v>0</v>
      </c>
      <c r="BC17" s="45" t="str">
        <f t="shared" si="60"/>
        <v>0</v>
      </c>
      <c r="BH17" s="45" t="str">
        <f t="shared" si="60"/>
        <v>0</v>
      </c>
      <c r="BM17" s="45" t="str">
        <f t="shared" si="60"/>
        <v>0</v>
      </c>
      <c r="BR17" s="45" t="str">
        <f t="shared" si="60"/>
        <v>0</v>
      </c>
      <c r="BW17" s="45" t="str">
        <f t="shared" ref="BW17" si="61">IF(BW16&gt;1,"1","0")</f>
        <v>0</v>
      </c>
    </row>
    <row r="18" spans="1:75" ht="15.75" thickBot="1" x14ac:dyDescent="0.3">
      <c r="A18" s="106" t="s">
        <v>80</v>
      </c>
      <c r="B18" s="107" t="e">
        <f>ROUNDUP(B17,0)</f>
        <v>#DIV/0!</v>
      </c>
      <c r="C18" s="123"/>
    </row>
    <row r="19" spans="1:75" ht="13.5" customHeight="1" thickBot="1" x14ac:dyDescent="0.3">
      <c r="A19" s="125" t="str">
        <f>IF((J17+O17+T17+Y17+AI17+AD17+AN17+AS17+AX17+BC17+BH17+BM17+BR17+BW17)&gt;0,"ERREUR","OK")</f>
        <v>OK</v>
      </c>
    </row>
  </sheetData>
  <sheetProtection password="EF43" sheet="1" objects="1" scenarios="1" selectLockedCells="1" selectUnlockedCells="1"/>
  <conditionalFormatting sqref="E16">
    <cfRule type="cellIs" dxfId="1" priority="2" stopIfTrue="1" operator="greaterThan">
      <formula>13</formula>
    </cfRule>
  </conditionalFormatting>
  <conditionalFormatting sqref="B5:C14">
    <cfRule type="cellIs" dxfId="0" priority="1" operator="between">
      <formula>$V$5</formula>
      <formula>$V$6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repartition des sièges</vt:lpstr>
      <vt:lpstr>REPARTITION CC</vt:lpstr>
      <vt:lpstr>répartition CM</vt:lpstr>
    </vt:vector>
  </TitlesOfParts>
  <Company>MI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Pierre Phareyron</dc:creator>
  <cp:lastModifiedBy>chris_000</cp:lastModifiedBy>
  <dcterms:created xsi:type="dcterms:W3CDTF">2013-06-13T14:07:13Z</dcterms:created>
  <dcterms:modified xsi:type="dcterms:W3CDTF">2014-01-18T19:06:12Z</dcterms:modified>
</cp:coreProperties>
</file>